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570" windowWidth="24315" windowHeight="1176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F62" i="1" l="1"/>
  <c r="D62" i="1"/>
  <c r="G62" i="1" s="1"/>
  <c r="E62" i="1" s="1"/>
  <c r="F61" i="1"/>
  <c r="D61" i="1"/>
  <c r="G61" i="1" s="1"/>
  <c r="E61" i="1" s="1"/>
  <c r="F60" i="1"/>
  <c r="D60" i="1"/>
  <c r="G60" i="1" s="1"/>
  <c r="E60" i="1" s="1"/>
  <c r="F59" i="1"/>
  <c r="D59" i="1"/>
  <c r="G59" i="1" s="1"/>
  <c r="E59" i="1" s="1"/>
  <c r="F58" i="1"/>
  <c r="D58" i="1"/>
  <c r="G58" i="1" s="1"/>
  <c r="E58" i="1" s="1"/>
  <c r="F57" i="1"/>
  <c r="D57" i="1"/>
  <c r="G57" i="1" s="1"/>
  <c r="E57" i="1" s="1"/>
  <c r="F56" i="1"/>
  <c r="D56" i="1"/>
  <c r="G56" i="1" s="1"/>
  <c r="E56" i="1" s="1"/>
  <c r="F55" i="1"/>
  <c r="D55" i="1"/>
  <c r="G55" i="1" s="1"/>
  <c r="E55" i="1" s="1"/>
  <c r="F54" i="1"/>
  <c r="D54" i="1"/>
  <c r="G54" i="1" s="1"/>
  <c r="E54" i="1" s="1"/>
  <c r="F53" i="1"/>
  <c r="D53" i="1"/>
  <c r="G53" i="1" s="1"/>
  <c r="E53" i="1" s="1"/>
  <c r="F52" i="1"/>
  <c r="D52" i="1"/>
  <c r="G52" i="1" s="1"/>
  <c r="E52" i="1" s="1"/>
  <c r="F51" i="1"/>
  <c r="D51" i="1"/>
  <c r="G51" i="1" s="1"/>
  <c r="E51" i="1" s="1"/>
  <c r="F50" i="1"/>
  <c r="D50" i="1"/>
  <c r="G50" i="1" s="1"/>
  <c r="E50" i="1" s="1"/>
  <c r="D45" i="1"/>
  <c r="G45" i="1" s="1"/>
  <c r="E45" i="1" s="1"/>
  <c r="D44" i="1"/>
  <c r="G44" i="1" s="1"/>
  <c r="E44" i="1" s="1"/>
  <c r="D43" i="1"/>
  <c r="G43" i="1" s="1"/>
  <c r="E43" i="1" s="1"/>
  <c r="D42" i="1"/>
  <c r="G42" i="1" s="1"/>
  <c r="E42" i="1" s="1"/>
  <c r="D41" i="1"/>
  <c r="G41" i="1" s="1"/>
  <c r="E41" i="1" s="1"/>
  <c r="D40" i="1"/>
  <c r="G40" i="1" s="1"/>
  <c r="E40" i="1" s="1"/>
  <c r="D39" i="1"/>
  <c r="G39" i="1" s="1"/>
  <c r="E39" i="1" s="1"/>
  <c r="D38" i="1"/>
  <c r="G38" i="1" s="1"/>
  <c r="E38" i="1" s="1"/>
  <c r="D37" i="1"/>
  <c r="G37" i="1" s="1"/>
  <c r="E37" i="1" s="1"/>
  <c r="D36" i="1"/>
  <c r="G36" i="1" s="1"/>
  <c r="E36" i="1" s="1"/>
  <c r="D35" i="1"/>
  <c r="G35" i="1" s="1"/>
  <c r="E35" i="1" s="1"/>
  <c r="D31" i="1"/>
  <c r="G31" i="1" s="1"/>
  <c r="E31" i="1" s="1"/>
  <c r="D30" i="1"/>
  <c r="G30" i="1" s="1"/>
  <c r="E30" i="1" s="1"/>
  <c r="D29" i="1"/>
  <c r="G29" i="1" s="1"/>
  <c r="E29" i="1" s="1"/>
  <c r="D28" i="1"/>
  <c r="G28" i="1" s="1"/>
  <c r="E28" i="1" s="1"/>
  <c r="D27" i="1"/>
  <c r="G27" i="1" s="1"/>
  <c r="E27" i="1" s="1"/>
  <c r="D26" i="1"/>
  <c r="G26" i="1" s="1"/>
  <c r="E26" i="1" s="1"/>
  <c r="D25" i="1"/>
  <c r="G25" i="1" s="1"/>
  <c r="E25" i="1" s="1"/>
  <c r="D24" i="1"/>
  <c r="G24" i="1" s="1"/>
  <c r="E24" i="1" s="1"/>
  <c r="D23" i="1"/>
  <c r="G23" i="1" s="1"/>
  <c r="E23" i="1" s="1"/>
  <c r="D22" i="1"/>
  <c r="G22" i="1" s="1"/>
  <c r="E22" i="1" s="1"/>
  <c r="D21" i="1"/>
  <c r="G21" i="1" s="1"/>
  <c r="E21" i="1" s="1"/>
  <c r="D20" i="1"/>
  <c r="G20" i="1" s="1"/>
  <c r="E20" i="1" s="1"/>
  <c r="G14" i="1"/>
  <c r="F14" i="1"/>
  <c r="E14" i="1"/>
  <c r="G13" i="1"/>
  <c r="F13" i="1"/>
  <c r="E13" i="1"/>
  <c r="G12" i="1"/>
  <c r="F12" i="1"/>
  <c r="E12" i="1"/>
  <c r="G11" i="1"/>
  <c r="F11" i="1"/>
  <c r="E11" i="1"/>
  <c r="G10" i="1"/>
  <c r="F10" i="1"/>
  <c r="E10" i="1"/>
  <c r="G9" i="1"/>
  <c r="F9" i="1"/>
  <c r="E9" i="1"/>
  <c r="G8" i="1"/>
  <c r="F8" i="1"/>
  <c r="E8" i="1"/>
  <c r="G7" i="1"/>
  <c r="F7" i="1"/>
  <c r="E7" i="1"/>
  <c r="G6" i="1"/>
  <c r="F6" i="1"/>
  <c r="E6" i="1"/>
  <c r="G5" i="1"/>
  <c r="F5" i="1"/>
  <c r="E5" i="1"/>
  <c r="G4" i="1"/>
  <c r="F4" i="1"/>
  <c r="E4" i="1"/>
  <c r="G3" i="1"/>
  <c r="F3" i="1"/>
  <c r="E3" i="1"/>
  <c r="G2" i="1"/>
  <c r="F2" i="1"/>
  <c r="E2" i="1"/>
</calcChain>
</file>

<file path=xl/sharedStrings.xml><?xml version="1.0" encoding="utf-8"?>
<sst xmlns="http://schemas.openxmlformats.org/spreadsheetml/2006/main" count="43" uniqueCount="31">
  <si>
    <t>Paxton &amp; Gondolf 1959</t>
  </si>
  <si>
    <t>Temperature (K)</t>
  </si>
  <si>
    <t>D  (m^2/sec)</t>
  </si>
  <si>
    <t>D(m2/s)</t>
  </si>
  <si>
    <t>1/T*10^4</t>
  </si>
  <si>
    <t>ln D</t>
  </si>
  <si>
    <t>T</t>
  </si>
  <si>
    <t>From the measured</t>
  </si>
  <si>
    <t>1.02 x 10⁻17</t>
  </si>
  <si>
    <t xml:space="preserve">reduction in the </t>
  </si>
  <si>
    <t>2.45 x 10⁻17</t>
  </si>
  <si>
    <t>radioactivity of</t>
  </si>
  <si>
    <t>2.31 x 10⁻17</t>
  </si>
  <si>
    <t>the surface</t>
  </si>
  <si>
    <t>18.57 x 10⁻17</t>
  </si>
  <si>
    <t>3.52 x 10⁻17</t>
  </si>
  <si>
    <t>17.90 x 10⁻17</t>
  </si>
  <si>
    <t>70.81 x 10⁻17</t>
  </si>
  <si>
    <t>17.40 x 10⁻17</t>
  </si>
  <si>
    <t>17.95 x 10⁻17</t>
  </si>
  <si>
    <t>78.66  x 10⁻17</t>
  </si>
  <si>
    <t>106.00 x 10⁻17</t>
  </si>
  <si>
    <t>85.20 x 10⁻17</t>
  </si>
  <si>
    <t>129.90 x 10⁻17</t>
  </si>
  <si>
    <t>Paxton &amp; Gondolf (surface decrease) (digitized)</t>
  </si>
  <si>
    <t>10^4/T</t>
  </si>
  <si>
    <t>D (cm2/sec)</t>
  </si>
  <si>
    <t>D (m2/sec)</t>
  </si>
  <si>
    <t xml:space="preserve">D (m2/sec) fixed </t>
  </si>
  <si>
    <t>Paxton &amp; Gondolf (residual activity) (digitized)</t>
  </si>
  <si>
    <t>Paxton&amp;Gandolf Digitized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</si>
</sst>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/>
    </xf>
    <xf numFmtId="11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11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Paxton &amp; Gondolf 1959 (surface decrease)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/>
              <c:numFmt formatCode="#,##0.0000000" sourceLinked="0"/>
            </c:trendlineLbl>
          </c:trendline>
          <c:xVal>
            <c:numRef>
              <c:f>[1]Sheet1!$E$100:$E$112</c:f>
              <c:numCache>
                <c:formatCode>General</c:formatCode>
                <c:ptCount val="13"/>
                <c:pt idx="0">
                  <c:v>8.1556090201035758</c:v>
                </c:pt>
                <c:pt idx="1">
                  <c:v>8.089633135137321</c:v>
                </c:pt>
                <c:pt idx="2">
                  <c:v>8.0440815669870886</c:v>
                </c:pt>
                <c:pt idx="3">
                  <c:v>7.5520144998678385</c:v>
                </c:pt>
                <c:pt idx="4">
                  <c:v>7.5463155114515335</c:v>
                </c:pt>
                <c:pt idx="5">
                  <c:v>7.4730037738669051</c:v>
                </c:pt>
                <c:pt idx="6">
                  <c:v>7.0118851453213189</c:v>
                </c:pt>
                <c:pt idx="7">
                  <c:v>6.9922735377407959</c:v>
                </c:pt>
                <c:pt idx="8">
                  <c:v>6.9873877650840228</c:v>
                </c:pt>
                <c:pt idx="9">
                  <c:v>6.701739101296786</c:v>
                </c:pt>
                <c:pt idx="10">
                  <c:v>6.5739736383657101</c:v>
                </c:pt>
                <c:pt idx="11">
                  <c:v>6.5610340189613874</c:v>
                </c:pt>
                <c:pt idx="12">
                  <c:v>6.5182674445132482</c:v>
                </c:pt>
              </c:numCache>
            </c:numRef>
          </c:xVal>
          <c:yVal>
            <c:numRef>
              <c:f>[1]Sheet1!$F$100:$F$112</c:f>
              <c:numCache>
                <c:formatCode>0.00E+00</c:formatCode>
                <c:ptCount val="13"/>
                <c:pt idx="0">
                  <c:v>-41.426729046596641</c:v>
                </c:pt>
                <c:pt idx="1">
                  <c:v>-40.550443649336188</c:v>
                </c:pt>
                <c:pt idx="2">
                  <c:v>-40.609284149359119</c:v>
                </c:pt>
                <c:pt idx="3">
                  <c:v>-38.52498429852821</c:v>
                </c:pt>
                <c:pt idx="4">
                  <c:v>-40.188070684282813</c:v>
                </c:pt>
                <c:pt idx="5">
                  <c:v>-38.561730961046116</c:v>
                </c:pt>
                <c:pt idx="6">
                  <c:v>-37.186531440229139</c:v>
                </c:pt>
                <c:pt idx="7">
                  <c:v>-38.590061467672342</c:v>
                </c:pt>
                <c:pt idx="8">
                  <c:v>-38.558941558958537</c:v>
                </c:pt>
                <c:pt idx="9">
                  <c:v>-37.081396906889161</c:v>
                </c:pt>
                <c:pt idx="10">
                  <c:v>-36.783092579780757</c:v>
                </c:pt>
                <c:pt idx="11">
                  <c:v>-37.001530240057555</c:v>
                </c:pt>
                <c:pt idx="12">
                  <c:v>-36.579766750216265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754688"/>
        <c:axId val="160860032"/>
      </c:scatterChart>
      <c:valAx>
        <c:axId val="160754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effectLst/>
                  </a:rPr>
                  <a:t>1/T*10^4</a:t>
                </a:r>
                <a:endParaRPr lang="en-US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0860032"/>
        <c:crosses val="autoZero"/>
        <c:crossBetween val="midCat"/>
      </c:valAx>
      <c:valAx>
        <c:axId val="1608600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ln D</a:t>
                </a:r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crossAx val="160754688"/>
        <c:crosses val="autoZero"/>
        <c:crossBetween val="midCat"/>
      </c:valAx>
    </c:plotArea>
    <c:legend>
      <c:legendPos val="r"/>
      <c:legendEntry>
        <c:idx val="2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Paxton</a:t>
            </a:r>
            <a:r>
              <a:rPr lang="en-US" baseline="0"/>
              <a:t> &amp; Gondolf 1959 (residual activity)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>
                <c:manualLayout>
                  <c:x val="-1.2961548820481946E-2"/>
                  <c:y val="3.2759915427238259E-2"/>
                </c:manualLayout>
              </c:layout>
              <c:numFmt formatCode="General" sourceLinked="0"/>
            </c:trendlineLbl>
          </c:trendline>
          <c:xVal>
            <c:numRef>
              <c:f>[1]Sheet1!$B$326:$B$336</c:f>
              <c:numCache>
                <c:formatCode>0.00</c:formatCode>
                <c:ptCount val="11"/>
                <c:pt idx="0">
                  <c:v>6.5071199999999996</c:v>
                </c:pt>
                <c:pt idx="1">
                  <c:v>6.50244</c:v>
                </c:pt>
                <c:pt idx="2">
                  <c:v>6.5029399999999997</c:v>
                </c:pt>
                <c:pt idx="3">
                  <c:v>6.6971299999999996</c:v>
                </c:pt>
                <c:pt idx="4">
                  <c:v>6.69245</c:v>
                </c:pt>
                <c:pt idx="5">
                  <c:v>6.6978799999999996</c:v>
                </c:pt>
                <c:pt idx="6">
                  <c:v>6.7033899999999997</c:v>
                </c:pt>
                <c:pt idx="7">
                  <c:v>7.4754699999999996</c:v>
                </c:pt>
                <c:pt idx="8">
                  <c:v>7.74383</c:v>
                </c:pt>
                <c:pt idx="9">
                  <c:v>8.0478199999999998</c:v>
                </c:pt>
                <c:pt idx="10">
                  <c:v>8.1571200000000008</c:v>
                </c:pt>
              </c:numCache>
            </c:numRef>
          </c:xVal>
          <c:yVal>
            <c:numRef>
              <c:f>[1]Sheet1!$E$326:$E$336</c:f>
              <c:numCache>
                <c:formatCode>General</c:formatCode>
                <c:ptCount val="11"/>
                <c:pt idx="0">
                  <c:v>-35.355264779164408</c:v>
                </c:pt>
                <c:pt idx="1">
                  <c:v>-35.572196626042668</c:v>
                </c:pt>
                <c:pt idx="2">
                  <c:v>-35.812974973292839</c:v>
                </c:pt>
                <c:pt idx="3">
                  <c:v>-35.539305080543343</c:v>
                </c:pt>
                <c:pt idx="4">
                  <c:v>-35.756236410818168</c:v>
                </c:pt>
                <c:pt idx="5">
                  <c:v>-35.900471806363022</c:v>
                </c:pt>
                <c:pt idx="6">
                  <c:v>-36.092860019962714</c:v>
                </c:pt>
                <c:pt idx="7">
                  <c:v>-37.6953584036075</c:v>
                </c:pt>
                <c:pt idx="8">
                  <c:v>-38.598250075409311</c:v>
                </c:pt>
                <c:pt idx="9">
                  <c:v>-39.379134879826516</c:v>
                </c:pt>
                <c:pt idx="10">
                  <c:v>-40.192909074985572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189504"/>
        <c:axId val="167314560"/>
      </c:scatterChart>
      <c:valAx>
        <c:axId val="167189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1/T*10^4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167314560"/>
        <c:crosses val="autoZero"/>
        <c:crossBetween val="midCat"/>
      </c:valAx>
      <c:valAx>
        <c:axId val="167314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ln 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7189504"/>
        <c:crosses val="autoZero"/>
        <c:crossBetween val="midCat"/>
      </c:valAx>
    </c:plotArea>
    <c:legend>
      <c:legendPos val="r"/>
      <c:legendEntry>
        <c:idx val="2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Paxton &amp; Gondolf</a:t>
            </a:r>
            <a:r>
              <a:rPr lang="en-US" baseline="0"/>
              <a:t> 1959 (residual activity)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>
                <c:manualLayout>
                  <c:x val="-3.7244750656167981E-2"/>
                  <c:y val="-1.9444079906678333E-2"/>
                </c:manualLayout>
              </c:layout>
              <c:numFmt formatCode="General" sourceLinked="0"/>
            </c:trendlineLbl>
          </c:trendline>
          <c:xVal>
            <c:numRef>
              <c:f>[1]Sheet1!$B$339:$B$351</c:f>
              <c:numCache>
                <c:formatCode>General</c:formatCode>
                <c:ptCount val="13"/>
                <c:pt idx="0">
                  <c:v>6.5205099999999998</c:v>
                </c:pt>
                <c:pt idx="1">
                  <c:v>6.5216900000000004</c:v>
                </c:pt>
                <c:pt idx="2">
                  <c:v>6.5194700000000001</c:v>
                </c:pt>
                <c:pt idx="3">
                  <c:v>6.6985000000000001</c:v>
                </c:pt>
                <c:pt idx="4">
                  <c:v>6.7001200000000001</c:v>
                </c:pt>
                <c:pt idx="5">
                  <c:v>6.7011500000000002</c:v>
                </c:pt>
                <c:pt idx="6">
                  <c:v>6.6967100000000004</c:v>
                </c:pt>
                <c:pt idx="7">
                  <c:v>7.0013399999999999</c:v>
                </c:pt>
                <c:pt idx="8">
                  <c:v>7.4577499999999999</c:v>
                </c:pt>
                <c:pt idx="9">
                  <c:v>7.55375</c:v>
                </c:pt>
                <c:pt idx="10">
                  <c:v>7.7564500000000001</c:v>
                </c:pt>
                <c:pt idx="11">
                  <c:v>8.0415399999999995</c:v>
                </c:pt>
                <c:pt idx="12">
                  <c:v>8.1474600000000006</c:v>
                </c:pt>
              </c:numCache>
            </c:numRef>
          </c:xVal>
          <c:yVal>
            <c:numRef>
              <c:f>[1]Sheet1!$E$339:$E$351</c:f>
              <c:numCache>
                <c:formatCode>General</c:formatCode>
                <c:ptCount val="13"/>
                <c:pt idx="0">
                  <c:v>-35.327716671860401</c:v>
                </c:pt>
                <c:pt idx="1">
                  <c:v>-35.429411563346349</c:v>
                </c:pt>
                <c:pt idx="2">
                  <c:v>-35.696708844074969</c:v>
                </c:pt>
                <c:pt idx="3">
                  <c:v>-35.506765766471595</c:v>
                </c:pt>
                <c:pt idx="4">
                  <c:v>-35.646593922082225</c:v>
                </c:pt>
                <c:pt idx="5">
                  <c:v>-35.735574995488619</c:v>
                </c:pt>
                <c:pt idx="6">
                  <c:v>-35.812199318102365</c:v>
                </c:pt>
                <c:pt idx="7">
                  <c:v>-36.339072195161023</c:v>
                </c:pt>
                <c:pt idx="8">
                  <c:v>-37.542865489629072</c:v>
                </c:pt>
                <c:pt idx="9">
                  <c:v>-38.465182340706285</c:v>
                </c:pt>
                <c:pt idx="10">
                  <c:v>-38.477215246844267</c:v>
                </c:pt>
                <c:pt idx="11">
                  <c:v>-39.15804043429722</c:v>
                </c:pt>
                <c:pt idx="12">
                  <c:v>-40.016096033179558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655232"/>
        <c:axId val="158664192"/>
      </c:scatterChart>
      <c:valAx>
        <c:axId val="158655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1/T*10^4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8664192"/>
        <c:crosses val="autoZero"/>
        <c:crossBetween val="midCat"/>
      </c:valAx>
      <c:valAx>
        <c:axId val="1586641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ln</a:t>
                </a:r>
                <a:r>
                  <a:rPr lang="en-US" baseline="0"/>
                  <a:t> D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8655232"/>
        <c:crosses val="autoZero"/>
        <c:crossBetween val="midCat"/>
      </c:valAx>
    </c:plotArea>
    <c:legend>
      <c:legendPos val="r"/>
      <c:legendEntry>
        <c:idx val="2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Paxton &amp; Gondolf</a:t>
            </a:r>
            <a:r>
              <a:rPr lang="en-US" baseline="0"/>
              <a:t> 1959 (residual activity)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>
                <c:manualLayout>
                  <c:x val="-3.7244750656167981E-2"/>
                  <c:y val="-1.9444079906678333E-2"/>
                </c:manualLayout>
              </c:layout>
              <c:numFmt formatCode="General" sourceLinked="0"/>
            </c:trendlineLbl>
          </c:trendline>
          <c:xVal>
            <c:numRef>
              <c:f>[1]Sheet1!$B$339:$B$351</c:f>
              <c:numCache>
                <c:formatCode>General</c:formatCode>
                <c:ptCount val="13"/>
                <c:pt idx="0">
                  <c:v>6.5205099999999998</c:v>
                </c:pt>
                <c:pt idx="1">
                  <c:v>6.5216900000000004</c:v>
                </c:pt>
                <c:pt idx="2">
                  <c:v>6.5194700000000001</c:v>
                </c:pt>
                <c:pt idx="3">
                  <c:v>6.6985000000000001</c:v>
                </c:pt>
                <c:pt idx="4">
                  <c:v>6.7001200000000001</c:v>
                </c:pt>
                <c:pt idx="5">
                  <c:v>6.7011500000000002</c:v>
                </c:pt>
                <c:pt idx="6">
                  <c:v>6.6967100000000004</c:v>
                </c:pt>
                <c:pt idx="7">
                  <c:v>7.0013399999999999</c:v>
                </c:pt>
                <c:pt idx="8">
                  <c:v>7.4577499999999999</c:v>
                </c:pt>
                <c:pt idx="9">
                  <c:v>7.55375</c:v>
                </c:pt>
                <c:pt idx="10">
                  <c:v>7.7564500000000001</c:v>
                </c:pt>
                <c:pt idx="11">
                  <c:v>8.0415399999999995</c:v>
                </c:pt>
                <c:pt idx="12">
                  <c:v>8.1474600000000006</c:v>
                </c:pt>
              </c:numCache>
            </c:numRef>
          </c:xVal>
          <c:yVal>
            <c:numRef>
              <c:f>[1]Sheet1!$E$339:$E$351</c:f>
              <c:numCache>
                <c:formatCode>General</c:formatCode>
                <c:ptCount val="13"/>
                <c:pt idx="0">
                  <c:v>-35.327716671860401</c:v>
                </c:pt>
                <c:pt idx="1">
                  <c:v>-35.429411563346349</c:v>
                </c:pt>
                <c:pt idx="2">
                  <c:v>-35.696708844074969</c:v>
                </c:pt>
                <c:pt idx="3">
                  <c:v>-35.506765766471595</c:v>
                </c:pt>
                <c:pt idx="4">
                  <c:v>-35.646593922082225</c:v>
                </c:pt>
                <c:pt idx="5">
                  <c:v>-35.735574995488619</c:v>
                </c:pt>
                <c:pt idx="6">
                  <c:v>-35.812199318102365</c:v>
                </c:pt>
                <c:pt idx="7">
                  <c:v>-36.339072195161023</c:v>
                </c:pt>
                <c:pt idx="8">
                  <c:v>-37.542865489629072</c:v>
                </c:pt>
                <c:pt idx="9">
                  <c:v>-38.465182340706285</c:v>
                </c:pt>
                <c:pt idx="10">
                  <c:v>-38.477215246844267</c:v>
                </c:pt>
                <c:pt idx="11">
                  <c:v>-39.15804043429722</c:v>
                </c:pt>
                <c:pt idx="12">
                  <c:v>-40.016096033179558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698176"/>
        <c:axId val="165733120"/>
      </c:scatterChart>
      <c:valAx>
        <c:axId val="165698176"/>
        <c:scaling>
          <c:orientation val="minMax"/>
        </c:scaling>
        <c:delete val="0"/>
        <c:axPos val="b"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165733120"/>
        <c:crosses val="autoZero"/>
        <c:crossBetween val="midCat"/>
      </c:valAx>
      <c:valAx>
        <c:axId val="165733120"/>
        <c:scaling>
          <c:orientation val="minMax"/>
        </c:scaling>
        <c:delete val="0"/>
        <c:axPos val="l"/>
        <c:majorGridlines/>
        <c:title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165698176"/>
        <c:crosses val="autoZero"/>
        <c:crossBetween val="midCat"/>
      </c:valAx>
    </c:plotArea>
    <c:legend>
      <c:legendPos val="r"/>
      <c:legendEntry>
        <c:idx val="2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561975</xdr:colOff>
      <xdr:row>0</xdr:row>
      <xdr:rowOff>95250</xdr:rowOff>
    </xdr:from>
    <xdr:to>
      <xdr:col>15</xdr:col>
      <xdr:colOff>257175</xdr:colOff>
      <xdr:row>14</xdr:row>
      <xdr:rowOff>171450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476250</xdr:colOff>
      <xdr:row>17</xdr:row>
      <xdr:rowOff>57150</xdr:rowOff>
    </xdr:from>
    <xdr:to>
      <xdr:col>16</xdr:col>
      <xdr:colOff>457200</xdr:colOff>
      <xdr:row>30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561975</xdr:colOff>
      <xdr:row>33</xdr:row>
      <xdr:rowOff>0</xdr:rowOff>
    </xdr:from>
    <xdr:to>
      <xdr:col>16</xdr:col>
      <xdr:colOff>257175</xdr:colOff>
      <xdr:row>46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49</xdr:row>
      <xdr:rowOff>0</xdr:rowOff>
    </xdr:from>
    <xdr:to>
      <xdr:col>16</xdr:col>
      <xdr:colOff>304800</xdr:colOff>
      <xdr:row>63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jhc2/LOCALS~1/Temp/Temporary%20Directory%201%20for%20Chromium.zip/Chromium/Raw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00">
          <cell r="E100">
            <v>8.1556090201035758</v>
          </cell>
          <cell r="F100">
            <v>-41.426729046596641</v>
          </cell>
        </row>
        <row r="101">
          <cell r="E101">
            <v>8.089633135137321</v>
          </cell>
          <cell r="F101">
            <v>-40.550443649336188</v>
          </cell>
        </row>
        <row r="102">
          <cell r="E102">
            <v>8.0440815669870886</v>
          </cell>
          <cell r="F102">
            <v>-40.609284149359119</v>
          </cell>
        </row>
        <row r="103">
          <cell r="E103">
            <v>7.5520144998678385</v>
          </cell>
          <cell r="F103">
            <v>-38.52498429852821</v>
          </cell>
        </row>
        <row r="104">
          <cell r="E104">
            <v>7.5463155114515335</v>
          </cell>
          <cell r="F104">
            <v>-40.188070684282813</v>
          </cell>
        </row>
        <row r="105">
          <cell r="E105">
            <v>7.4730037738669051</v>
          </cell>
          <cell r="F105">
            <v>-38.561730961046116</v>
          </cell>
        </row>
        <row r="106">
          <cell r="E106">
            <v>7.0118851453213189</v>
          </cell>
          <cell r="F106">
            <v>-37.186531440229139</v>
          </cell>
        </row>
        <row r="107">
          <cell r="E107">
            <v>6.9922735377407959</v>
          </cell>
          <cell r="F107">
            <v>-38.590061467672342</v>
          </cell>
        </row>
        <row r="108">
          <cell r="E108">
            <v>6.9873877650840228</v>
          </cell>
          <cell r="F108">
            <v>-38.558941558958537</v>
          </cell>
        </row>
        <row r="109">
          <cell r="E109">
            <v>6.701739101296786</v>
          </cell>
          <cell r="F109">
            <v>-37.081396906889161</v>
          </cell>
        </row>
        <row r="110">
          <cell r="E110">
            <v>6.5739736383657101</v>
          </cell>
          <cell r="F110">
            <v>-36.783092579780757</v>
          </cell>
        </row>
        <row r="111">
          <cell r="E111">
            <v>6.5610340189613874</v>
          </cell>
          <cell r="F111">
            <v>-37.001530240057555</v>
          </cell>
        </row>
        <row r="112">
          <cell r="E112">
            <v>6.5182674445132482</v>
          </cell>
          <cell r="F112">
            <v>-36.579766750216265</v>
          </cell>
        </row>
        <row r="326">
          <cell r="B326">
            <v>6.5071199999999996</v>
          </cell>
          <cell r="E326">
            <v>-35.355264779164408</v>
          </cell>
        </row>
        <row r="327">
          <cell r="B327">
            <v>6.50244</v>
          </cell>
          <cell r="E327">
            <v>-35.572196626042668</v>
          </cell>
        </row>
        <row r="328">
          <cell r="B328">
            <v>6.5029399999999997</v>
          </cell>
          <cell r="E328">
            <v>-35.812974973292839</v>
          </cell>
        </row>
        <row r="329">
          <cell r="B329">
            <v>6.6971299999999996</v>
          </cell>
          <cell r="E329">
            <v>-35.539305080543343</v>
          </cell>
        </row>
        <row r="330">
          <cell r="B330">
            <v>6.69245</v>
          </cell>
          <cell r="E330">
            <v>-35.756236410818168</v>
          </cell>
        </row>
        <row r="331">
          <cell r="B331">
            <v>6.6978799999999996</v>
          </cell>
          <cell r="E331">
            <v>-35.900471806363022</v>
          </cell>
        </row>
        <row r="332">
          <cell r="B332">
            <v>6.7033899999999997</v>
          </cell>
          <cell r="E332">
            <v>-36.092860019962714</v>
          </cell>
        </row>
        <row r="333">
          <cell r="B333">
            <v>7.4754699999999996</v>
          </cell>
          <cell r="E333">
            <v>-37.6953584036075</v>
          </cell>
        </row>
        <row r="334">
          <cell r="B334">
            <v>7.74383</v>
          </cell>
          <cell r="E334">
            <v>-38.598250075409311</v>
          </cell>
        </row>
        <row r="335">
          <cell r="B335">
            <v>8.0478199999999998</v>
          </cell>
          <cell r="E335">
            <v>-39.379134879826516</v>
          </cell>
        </row>
        <row r="336">
          <cell r="B336">
            <v>8.1571200000000008</v>
          </cell>
          <cell r="E336">
            <v>-40.192909074985572</v>
          </cell>
        </row>
        <row r="339">
          <cell r="B339">
            <v>6.5205099999999998</v>
          </cell>
          <cell r="E339">
            <v>-35.327716671860401</v>
          </cell>
        </row>
        <row r="340">
          <cell r="B340">
            <v>6.5216900000000004</v>
          </cell>
          <cell r="E340">
            <v>-35.429411563346349</v>
          </cell>
        </row>
        <row r="341">
          <cell r="B341">
            <v>6.5194700000000001</v>
          </cell>
          <cell r="E341">
            <v>-35.696708844074969</v>
          </cell>
        </row>
        <row r="342">
          <cell r="B342">
            <v>6.6985000000000001</v>
          </cell>
          <cell r="E342">
            <v>-35.506765766471595</v>
          </cell>
        </row>
        <row r="343">
          <cell r="B343">
            <v>6.7001200000000001</v>
          </cell>
          <cell r="E343">
            <v>-35.646593922082225</v>
          </cell>
        </row>
        <row r="344">
          <cell r="B344">
            <v>6.7011500000000002</v>
          </cell>
          <cell r="E344">
            <v>-35.735574995488619</v>
          </cell>
        </row>
        <row r="345">
          <cell r="B345">
            <v>6.6967100000000004</v>
          </cell>
          <cell r="E345">
            <v>-35.812199318102365</v>
          </cell>
        </row>
        <row r="346">
          <cell r="B346">
            <v>7.0013399999999999</v>
          </cell>
          <cell r="E346">
            <v>-36.339072195161023</v>
          </cell>
        </row>
        <row r="347">
          <cell r="B347">
            <v>7.4577499999999999</v>
          </cell>
          <cell r="E347">
            <v>-37.542865489629072</v>
          </cell>
        </row>
        <row r="348">
          <cell r="B348">
            <v>7.55375</v>
          </cell>
          <cell r="E348">
            <v>-38.465182340706285</v>
          </cell>
        </row>
        <row r="349">
          <cell r="B349">
            <v>7.7564500000000001</v>
          </cell>
          <cell r="E349">
            <v>-38.477215246844267</v>
          </cell>
        </row>
        <row r="350">
          <cell r="B350">
            <v>8.0415399999999995</v>
          </cell>
          <cell r="E350">
            <v>-39.15804043429722</v>
          </cell>
        </row>
        <row r="351">
          <cell r="B351">
            <v>8.1474600000000006</v>
          </cell>
          <cell r="E351">
            <v>-40.016096033179558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tabSelected="1" topLeftCell="A28" workbookViewId="0">
      <selection activeCell="J50" sqref="J50"/>
    </sheetView>
  </sheetViews>
  <sheetFormatPr defaultRowHeight="15" x14ac:dyDescent="0.25"/>
  <cols>
    <col min="1" max="1" width="28.28515625" customWidth="1"/>
    <col min="2" max="2" width="16" customWidth="1"/>
    <col min="3" max="3" width="14.5703125" customWidth="1"/>
    <col min="4" max="4" width="10.140625" customWidth="1"/>
    <col min="5" max="5" width="13.140625" customWidth="1"/>
    <col min="7" max="7" width="20.42578125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1" t="s">
        <v>6</v>
      </c>
    </row>
    <row r="2" spans="1:7" x14ac:dyDescent="0.25">
      <c r="A2" s="3" t="s">
        <v>7</v>
      </c>
      <c r="B2" s="1">
        <v>1226.1500000000001</v>
      </c>
      <c r="C2" s="1" t="s">
        <v>8</v>
      </c>
      <c r="D2" s="4">
        <v>1.02E-18</v>
      </c>
      <c r="E2" s="2">
        <f t="shared" ref="E2:E14" si="0">1/B2 *10^4</f>
        <v>8.1556090201035758</v>
      </c>
      <c r="F2" s="4">
        <f t="shared" ref="F2:F14" si="1">LN(D2)</f>
        <v>-41.426729046596641</v>
      </c>
      <c r="G2">
        <f>B2-273.15</f>
        <v>953.00000000000011</v>
      </c>
    </row>
    <row r="3" spans="1:7" x14ac:dyDescent="0.25">
      <c r="A3" s="3" t="s">
        <v>9</v>
      </c>
      <c r="B3" s="1">
        <v>1236.1500000000001</v>
      </c>
      <c r="C3" s="1" t="s">
        <v>10</v>
      </c>
      <c r="D3" s="4">
        <v>2.4500000000000001E-18</v>
      </c>
      <c r="E3" s="2">
        <f t="shared" si="0"/>
        <v>8.089633135137321</v>
      </c>
      <c r="F3" s="4">
        <f t="shared" si="1"/>
        <v>-40.550443649336188</v>
      </c>
      <c r="G3">
        <f t="shared" ref="G3:G14" si="2">B3-273.15</f>
        <v>963.00000000000011</v>
      </c>
    </row>
    <row r="4" spans="1:7" x14ac:dyDescent="0.25">
      <c r="A4" s="3" t="s">
        <v>11</v>
      </c>
      <c r="B4" s="1">
        <v>1243.1500000000001</v>
      </c>
      <c r="C4" s="1" t="s">
        <v>12</v>
      </c>
      <c r="D4" s="4">
        <v>2.31E-18</v>
      </c>
      <c r="E4" s="2">
        <f t="shared" si="0"/>
        <v>8.0440815669870886</v>
      </c>
      <c r="F4" s="4">
        <f t="shared" si="1"/>
        <v>-40.609284149359119</v>
      </c>
      <c r="G4">
        <f t="shared" si="2"/>
        <v>970.00000000000011</v>
      </c>
    </row>
    <row r="5" spans="1:7" x14ac:dyDescent="0.25">
      <c r="A5" s="3" t="s">
        <v>13</v>
      </c>
      <c r="B5" s="1">
        <v>1324.15</v>
      </c>
      <c r="C5" s="1" t="s">
        <v>14</v>
      </c>
      <c r="D5" s="4">
        <v>1.8569999999999999E-17</v>
      </c>
      <c r="E5" s="2">
        <f t="shared" si="0"/>
        <v>7.5520144998678385</v>
      </c>
      <c r="F5" s="4">
        <f t="shared" si="1"/>
        <v>-38.52498429852821</v>
      </c>
      <c r="G5">
        <f t="shared" si="2"/>
        <v>1051</v>
      </c>
    </row>
    <row r="6" spans="1:7" x14ac:dyDescent="0.25">
      <c r="A6" s="1"/>
      <c r="B6" s="1">
        <v>1325.15</v>
      </c>
      <c r="C6" s="1" t="s">
        <v>15</v>
      </c>
      <c r="D6" s="4">
        <v>3.5199999999999998E-18</v>
      </c>
      <c r="E6" s="2">
        <f t="shared" si="0"/>
        <v>7.5463155114515335</v>
      </c>
      <c r="F6" s="4">
        <f t="shared" si="1"/>
        <v>-40.188070684282813</v>
      </c>
      <c r="G6">
        <f t="shared" si="2"/>
        <v>1052</v>
      </c>
    </row>
    <row r="7" spans="1:7" x14ac:dyDescent="0.25">
      <c r="A7" s="1"/>
      <c r="B7" s="1">
        <v>1338.15</v>
      </c>
      <c r="C7" s="1" t="s">
        <v>16</v>
      </c>
      <c r="D7" s="4">
        <v>1.7899999999999999E-17</v>
      </c>
      <c r="E7" s="2">
        <f t="shared" si="0"/>
        <v>7.4730037738669051</v>
      </c>
      <c r="F7" s="4">
        <f t="shared" si="1"/>
        <v>-38.561730961046116</v>
      </c>
      <c r="G7">
        <f t="shared" si="2"/>
        <v>1065</v>
      </c>
    </row>
    <row r="8" spans="1:7" x14ac:dyDescent="0.25">
      <c r="A8" s="1"/>
      <c r="B8" s="1">
        <v>1426.15</v>
      </c>
      <c r="C8" s="1" t="s">
        <v>17</v>
      </c>
      <c r="D8" s="4">
        <v>7.0809999999999998E-17</v>
      </c>
      <c r="E8" s="2">
        <f t="shared" si="0"/>
        <v>7.0118851453213189</v>
      </c>
      <c r="F8" s="4">
        <f t="shared" si="1"/>
        <v>-37.186531440229139</v>
      </c>
      <c r="G8">
        <f t="shared" si="2"/>
        <v>1153</v>
      </c>
    </row>
    <row r="9" spans="1:7" x14ac:dyDescent="0.25">
      <c r="A9" s="1"/>
      <c r="B9" s="1">
        <v>1430.15</v>
      </c>
      <c r="C9" s="1" t="s">
        <v>18</v>
      </c>
      <c r="D9" s="4">
        <v>1.74E-17</v>
      </c>
      <c r="E9" s="2">
        <f t="shared" si="0"/>
        <v>6.9922735377407959</v>
      </c>
      <c r="F9" s="4">
        <f t="shared" si="1"/>
        <v>-38.590061467672342</v>
      </c>
      <c r="G9">
        <f t="shared" si="2"/>
        <v>1157</v>
      </c>
    </row>
    <row r="10" spans="1:7" x14ac:dyDescent="0.25">
      <c r="A10" s="1"/>
      <c r="B10" s="1">
        <v>1431.15</v>
      </c>
      <c r="C10" s="1" t="s">
        <v>19</v>
      </c>
      <c r="D10" s="4">
        <v>1.7950000000000001E-17</v>
      </c>
      <c r="E10" s="2">
        <f t="shared" si="0"/>
        <v>6.9873877650840228</v>
      </c>
      <c r="F10" s="4">
        <f t="shared" si="1"/>
        <v>-38.558941558958537</v>
      </c>
      <c r="G10">
        <f t="shared" si="2"/>
        <v>1158</v>
      </c>
    </row>
    <row r="11" spans="1:7" x14ac:dyDescent="0.25">
      <c r="A11" s="1"/>
      <c r="B11" s="1">
        <v>1492.15</v>
      </c>
      <c r="C11" s="1" t="s">
        <v>20</v>
      </c>
      <c r="D11" s="4">
        <v>7.8660000000000005E-17</v>
      </c>
      <c r="E11" s="2">
        <f t="shared" si="0"/>
        <v>6.701739101296786</v>
      </c>
      <c r="F11" s="4">
        <f t="shared" si="1"/>
        <v>-37.081396906889161</v>
      </c>
      <c r="G11">
        <f t="shared" si="2"/>
        <v>1219</v>
      </c>
    </row>
    <row r="12" spans="1:7" x14ac:dyDescent="0.25">
      <c r="A12" s="1"/>
      <c r="B12" s="1">
        <v>1521.15</v>
      </c>
      <c r="C12" s="1" t="s">
        <v>21</v>
      </c>
      <c r="D12" s="4">
        <v>1.0600000000000001E-16</v>
      </c>
      <c r="E12" s="2">
        <f t="shared" si="0"/>
        <v>6.5739736383657101</v>
      </c>
      <c r="F12" s="4">
        <f t="shared" si="1"/>
        <v>-36.783092579780757</v>
      </c>
      <c r="G12">
        <f t="shared" si="2"/>
        <v>1248</v>
      </c>
    </row>
    <row r="13" spans="1:7" x14ac:dyDescent="0.25">
      <c r="A13" s="1"/>
      <c r="B13" s="1">
        <v>1524.15</v>
      </c>
      <c r="C13" s="1" t="s">
        <v>22</v>
      </c>
      <c r="D13" s="4">
        <v>8.5200000000000009E-17</v>
      </c>
      <c r="E13" s="2">
        <f t="shared" si="0"/>
        <v>6.5610340189613874</v>
      </c>
      <c r="F13" s="4">
        <f t="shared" si="1"/>
        <v>-37.001530240057555</v>
      </c>
      <c r="G13">
        <f t="shared" si="2"/>
        <v>1251</v>
      </c>
    </row>
    <row r="14" spans="1:7" x14ac:dyDescent="0.25">
      <c r="A14" s="1"/>
      <c r="B14" s="1">
        <v>1534.15</v>
      </c>
      <c r="C14" s="1" t="s">
        <v>23</v>
      </c>
      <c r="D14" s="4">
        <v>1.299E-16</v>
      </c>
      <c r="E14" s="2">
        <f t="shared" si="0"/>
        <v>6.5182674445132482</v>
      </c>
      <c r="F14" s="4">
        <f t="shared" si="1"/>
        <v>-36.579766750216265</v>
      </c>
      <c r="G14">
        <f t="shared" si="2"/>
        <v>1261</v>
      </c>
    </row>
    <row r="19" spans="1:7" ht="30" x14ac:dyDescent="0.25">
      <c r="A19" s="5" t="s">
        <v>24</v>
      </c>
      <c r="B19" t="s">
        <v>25</v>
      </c>
      <c r="C19" t="s">
        <v>26</v>
      </c>
      <c r="D19" t="s">
        <v>27</v>
      </c>
      <c r="E19" t="s">
        <v>5</v>
      </c>
      <c r="G19" t="s">
        <v>28</v>
      </c>
    </row>
    <row r="20" spans="1:7" x14ac:dyDescent="0.25">
      <c r="B20" s="6">
        <v>6.5149600000000003</v>
      </c>
      <c r="C20" s="6">
        <v>1.1759199999999999E-12</v>
      </c>
      <c r="D20" s="6">
        <f t="shared" ref="D20:D31" si="3">C20/1000</f>
        <v>1.17592E-15</v>
      </c>
      <c r="E20">
        <f t="shared" ref="E20:E31" si="4">LN(G20)</f>
        <v>-36.679310667953139</v>
      </c>
      <c r="G20" s="6">
        <f t="shared" ref="G20:G31" si="5">D20/10</f>
        <v>1.1759199999999999E-16</v>
      </c>
    </row>
    <row r="21" spans="1:7" x14ac:dyDescent="0.25">
      <c r="B21" s="6">
        <v>6.5718800000000002</v>
      </c>
      <c r="C21" s="6">
        <v>9.04607E-13</v>
      </c>
      <c r="D21" s="6">
        <f t="shared" si="3"/>
        <v>9.0460700000000007E-16</v>
      </c>
      <c r="E21">
        <f t="shared" si="4"/>
        <v>-36.941616171646224</v>
      </c>
      <c r="G21" s="6">
        <f t="shared" si="5"/>
        <v>9.0460700000000004E-17</v>
      </c>
    </row>
    <row r="22" spans="1:7" x14ac:dyDescent="0.25">
      <c r="B22" s="6">
        <v>6.5416699999999999</v>
      </c>
      <c r="C22" s="6">
        <v>6.9315499999999999E-13</v>
      </c>
      <c r="D22" s="6">
        <f t="shared" si="3"/>
        <v>6.9315500000000002E-16</v>
      </c>
      <c r="E22">
        <f t="shared" si="4"/>
        <v>-37.207863127482639</v>
      </c>
      <c r="G22" s="6">
        <f t="shared" si="5"/>
        <v>6.9315500000000007E-17</v>
      </c>
    </row>
    <row r="23" spans="1:7" x14ac:dyDescent="0.25">
      <c r="B23" s="6">
        <v>6.7058099999999996</v>
      </c>
      <c r="C23" s="6">
        <v>6.4965599999999999E-13</v>
      </c>
      <c r="D23" s="6">
        <f t="shared" si="3"/>
        <v>6.4965600000000002E-16</v>
      </c>
      <c r="E23">
        <f t="shared" si="4"/>
        <v>-37.272673774858447</v>
      </c>
      <c r="G23" s="6">
        <f t="shared" si="5"/>
        <v>6.4965600000000002E-17</v>
      </c>
    </row>
    <row r="24" spans="1:7" x14ac:dyDescent="0.25">
      <c r="B24" s="6">
        <v>6.9980200000000004</v>
      </c>
      <c r="C24" s="6">
        <v>6.2735299999999996E-13</v>
      </c>
      <c r="D24" s="6">
        <f t="shared" si="3"/>
        <v>6.2735299999999998E-16</v>
      </c>
      <c r="E24">
        <f t="shared" si="4"/>
        <v>-37.307607386272984</v>
      </c>
      <c r="G24" s="6">
        <f t="shared" si="5"/>
        <v>6.2735299999999993E-17</v>
      </c>
    </row>
    <row r="25" spans="1:7" x14ac:dyDescent="0.25">
      <c r="B25" s="6">
        <v>6.9998500000000003</v>
      </c>
      <c r="C25" s="6">
        <v>2.5739999999999999E-13</v>
      </c>
      <c r="D25" s="6">
        <f t="shared" si="3"/>
        <v>2.574E-16</v>
      </c>
      <c r="E25">
        <f t="shared" si="4"/>
        <v>-38.198485471724844</v>
      </c>
      <c r="G25" s="6">
        <f t="shared" si="5"/>
        <v>2.574E-17</v>
      </c>
    </row>
    <row r="26" spans="1:7" x14ac:dyDescent="0.25">
      <c r="B26" s="6">
        <v>7.4573400000000003</v>
      </c>
      <c r="C26" s="6">
        <v>1.3389999999999999E-13</v>
      </c>
      <c r="D26" s="6">
        <f t="shared" si="3"/>
        <v>1.3389999999999999E-16</v>
      </c>
      <c r="E26">
        <f t="shared" si="4"/>
        <v>-38.852023514189739</v>
      </c>
      <c r="G26" s="6">
        <f t="shared" si="5"/>
        <v>1.3389999999999999E-17</v>
      </c>
    </row>
    <row r="27" spans="1:7" x14ac:dyDescent="0.25">
      <c r="B27" s="6">
        <v>7.57531</v>
      </c>
      <c r="C27" s="6">
        <v>1.2828800000000001E-13</v>
      </c>
      <c r="D27" s="6">
        <f t="shared" si="3"/>
        <v>1.28288E-16</v>
      </c>
      <c r="E27">
        <f t="shared" si="4"/>
        <v>-38.894839030426773</v>
      </c>
      <c r="G27" s="6">
        <f t="shared" si="5"/>
        <v>1.2828800000000001E-17</v>
      </c>
    </row>
    <row r="28" spans="1:7" x14ac:dyDescent="0.25">
      <c r="B28" s="6">
        <v>7.5630899999999999</v>
      </c>
      <c r="C28" s="6">
        <v>2.7456399999999999E-14</v>
      </c>
      <c r="D28" s="6">
        <f t="shared" si="3"/>
        <v>2.7456399999999998E-17</v>
      </c>
      <c r="E28">
        <f t="shared" si="4"/>
        <v>-40.436517474922873</v>
      </c>
      <c r="G28" s="6">
        <f t="shared" si="5"/>
        <v>2.74564E-18</v>
      </c>
    </row>
    <row r="29" spans="1:7" x14ac:dyDescent="0.25">
      <c r="B29" s="6">
        <v>8.0355600000000003</v>
      </c>
      <c r="C29" s="6">
        <v>1.7329100000000001E-14</v>
      </c>
      <c r="D29" s="6">
        <f t="shared" si="3"/>
        <v>1.7329100000000001E-17</v>
      </c>
      <c r="E29">
        <f t="shared" si="4"/>
        <v>-40.896729597571969</v>
      </c>
      <c r="G29" s="6">
        <f t="shared" si="5"/>
        <v>1.7329100000000002E-18</v>
      </c>
    </row>
    <row r="30" spans="1:7" x14ac:dyDescent="0.25">
      <c r="B30" s="6">
        <v>8.1071100000000005</v>
      </c>
      <c r="C30" s="6">
        <v>1.9143100000000001E-14</v>
      </c>
      <c r="D30" s="6">
        <f t="shared" si="3"/>
        <v>1.9143100000000001E-17</v>
      </c>
      <c r="E30">
        <f t="shared" si="4"/>
        <v>-40.79717442950458</v>
      </c>
      <c r="G30" s="6">
        <f t="shared" si="5"/>
        <v>1.91431E-18</v>
      </c>
    </row>
    <row r="31" spans="1:7" x14ac:dyDescent="0.25">
      <c r="B31" s="6">
        <v>8.1498799999999996</v>
      </c>
      <c r="C31" s="6">
        <v>8.0606799999999999E-15</v>
      </c>
      <c r="D31" s="6">
        <f t="shared" si="3"/>
        <v>8.0606799999999995E-18</v>
      </c>
      <c r="E31">
        <f t="shared" si="4"/>
        <v>-41.662118846681388</v>
      </c>
      <c r="G31" s="6">
        <f t="shared" si="5"/>
        <v>8.0606799999999992E-19</v>
      </c>
    </row>
    <row r="34" spans="1:7" ht="30" x14ac:dyDescent="0.25">
      <c r="A34" s="5" t="s">
        <v>29</v>
      </c>
      <c r="B34" t="s">
        <v>25</v>
      </c>
      <c r="C34" t="s">
        <v>26</v>
      </c>
      <c r="D34" t="s">
        <v>27</v>
      </c>
      <c r="E34" t="s">
        <v>5</v>
      </c>
      <c r="F34" s="1"/>
      <c r="G34" t="s">
        <v>28</v>
      </c>
    </row>
    <row r="35" spans="1:7" x14ac:dyDescent="0.25">
      <c r="B35" s="7">
        <v>6.5071199999999996</v>
      </c>
      <c r="C35" s="6">
        <v>4.4198100000000003E-12</v>
      </c>
      <c r="D35" s="6">
        <f t="shared" ref="D35:D45" si="6">C35/1000</f>
        <v>4.4198100000000003E-15</v>
      </c>
      <c r="E35">
        <f t="shared" ref="E35:E45" si="7">LN(G35)</f>
        <v>-35.355264779164408</v>
      </c>
      <c r="F35" s="1"/>
      <c r="G35" s="6">
        <f t="shared" ref="G35:G45" si="8">D35/10</f>
        <v>4.4198100000000005E-16</v>
      </c>
    </row>
    <row r="36" spans="1:7" x14ac:dyDescent="0.25">
      <c r="B36" s="7">
        <v>6.50244</v>
      </c>
      <c r="C36" s="6">
        <v>3.5578800000000002E-12</v>
      </c>
      <c r="D36" s="6">
        <f t="shared" si="6"/>
        <v>3.5578800000000001E-15</v>
      </c>
      <c r="E36">
        <f t="shared" si="7"/>
        <v>-35.572196626042668</v>
      </c>
      <c r="F36" s="1"/>
      <c r="G36" s="6">
        <f t="shared" si="8"/>
        <v>3.5578800000000002E-16</v>
      </c>
    </row>
    <row r="37" spans="1:7" x14ac:dyDescent="0.25">
      <c r="B37" s="7">
        <v>6.5029399999999997</v>
      </c>
      <c r="C37" s="6">
        <v>2.7965499999999998E-12</v>
      </c>
      <c r="D37" s="6">
        <f t="shared" si="6"/>
        <v>2.7965499999999997E-15</v>
      </c>
      <c r="E37">
        <f t="shared" si="7"/>
        <v>-35.812974973292839</v>
      </c>
      <c r="F37" s="1"/>
      <c r="G37" s="6">
        <f t="shared" si="8"/>
        <v>2.7965499999999996E-16</v>
      </c>
    </row>
    <row r="38" spans="1:7" x14ac:dyDescent="0.25">
      <c r="B38" s="7">
        <v>6.6971299999999996</v>
      </c>
      <c r="C38" s="6">
        <v>3.6768499999999996E-12</v>
      </c>
      <c r="D38" s="6">
        <f t="shared" si="6"/>
        <v>3.6768499999999998E-15</v>
      </c>
      <c r="E38">
        <f t="shared" si="7"/>
        <v>-35.539305080543343</v>
      </c>
      <c r="F38" s="1"/>
      <c r="G38" s="6">
        <f t="shared" si="8"/>
        <v>3.6768499999999998E-16</v>
      </c>
    </row>
    <row r="39" spans="1:7" x14ac:dyDescent="0.25">
      <c r="B39" s="7">
        <v>6.69245</v>
      </c>
      <c r="C39" s="6">
        <v>2.9598100000000001E-12</v>
      </c>
      <c r="D39" s="6">
        <f t="shared" si="6"/>
        <v>2.9598100000000003E-15</v>
      </c>
      <c r="E39">
        <f t="shared" si="7"/>
        <v>-35.756236410818168</v>
      </c>
      <c r="F39" s="1"/>
      <c r="G39" s="6">
        <f t="shared" si="8"/>
        <v>2.9598100000000005E-16</v>
      </c>
    </row>
    <row r="40" spans="1:7" x14ac:dyDescent="0.25">
      <c r="B40" s="7">
        <v>6.6978799999999996</v>
      </c>
      <c r="C40" s="6">
        <v>2.56226E-12</v>
      </c>
      <c r="D40" s="6">
        <f t="shared" si="6"/>
        <v>2.5622599999999999E-15</v>
      </c>
      <c r="E40">
        <f t="shared" si="7"/>
        <v>-35.900471806363022</v>
      </c>
      <c r="F40" s="1"/>
      <c r="G40" s="6">
        <f t="shared" si="8"/>
        <v>2.56226E-16</v>
      </c>
    </row>
    <row r="41" spans="1:7" x14ac:dyDescent="0.25">
      <c r="B41" s="7">
        <v>6.7033899999999997</v>
      </c>
      <c r="C41" s="6">
        <v>2.1138300000000001E-12</v>
      </c>
      <c r="D41" s="6">
        <f t="shared" si="6"/>
        <v>2.1138300000000003E-15</v>
      </c>
      <c r="E41">
        <f t="shared" si="7"/>
        <v>-36.092860019962714</v>
      </c>
      <c r="F41" s="1"/>
      <c r="G41" s="6">
        <f t="shared" si="8"/>
        <v>2.1138300000000002E-16</v>
      </c>
    </row>
    <row r="42" spans="1:7" x14ac:dyDescent="0.25">
      <c r="B42" s="7">
        <v>7.4754699999999996</v>
      </c>
      <c r="C42" s="6">
        <v>4.2571000000000001E-13</v>
      </c>
      <c r="D42" s="6">
        <f t="shared" si="6"/>
        <v>4.2571000000000002E-16</v>
      </c>
      <c r="E42">
        <f t="shared" si="7"/>
        <v>-37.6953584036075</v>
      </c>
      <c r="F42" s="1"/>
      <c r="G42" s="6">
        <f t="shared" si="8"/>
        <v>4.2570999999999999E-17</v>
      </c>
    </row>
    <row r="43" spans="1:7" x14ac:dyDescent="0.25">
      <c r="B43" s="7">
        <v>7.74383</v>
      </c>
      <c r="C43" s="6">
        <v>1.72581E-13</v>
      </c>
      <c r="D43" s="6">
        <f t="shared" si="6"/>
        <v>1.72581E-16</v>
      </c>
      <c r="E43">
        <f t="shared" si="7"/>
        <v>-38.598250075409311</v>
      </c>
      <c r="F43" s="1"/>
      <c r="G43" s="6">
        <f t="shared" si="8"/>
        <v>1.7258099999999999E-17</v>
      </c>
    </row>
    <row r="44" spans="1:7" x14ac:dyDescent="0.25">
      <c r="B44" s="7">
        <v>8.0478199999999998</v>
      </c>
      <c r="C44" s="6">
        <v>7.9042200000000005E-14</v>
      </c>
      <c r="D44" s="6">
        <f t="shared" si="6"/>
        <v>7.9042200000000009E-17</v>
      </c>
      <c r="E44">
        <f t="shared" si="7"/>
        <v>-39.379134879826516</v>
      </c>
      <c r="F44" s="1"/>
      <c r="G44" s="6">
        <f t="shared" si="8"/>
        <v>7.9042200000000009E-18</v>
      </c>
    </row>
    <row r="45" spans="1:7" x14ac:dyDescent="0.25">
      <c r="B45" s="7">
        <v>8.1571200000000008</v>
      </c>
      <c r="C45" s="6">
        <v>3.5030099999999998E-14</v>
      </c>
      <c r="D45" s="6">
        <f t="shared" si="6"/>
        <v>3.50301E-17</v>
      </c>
      <c r="E45">
        <f t="shared" si="7"/>
        <v>-40.192909074985572</v>
      </c>
      <c r="F45" s="1"/>
      <c r="G45" s="6">
        <f t="shared" si="8"/>
        <v>3.5030100000000003E-18</v>
      </c>
    </row>
    <row r="49" spans="1:7" x14ac:dyDescent="0.25">
      <c r="A49" s="5" t="s">
        <v>30</v>
      </c>
      <c r="B49" t="s">
        <v>25</v>
      </c>
      <c r="C49" t="s">
        <v>26</v>
      </c>
      <c r="D49" t="s">
        <v>27</v>
      </c>
      <c r="E49" t="s">
        <v>5</v>
      </c>
      <c r="F49" s="1" t="s">
        <v>6</v>
      </c>
      <c r="G49" t="s">
        <v>28</v>
      </c>
    </row>
    <row r="50" spans="1:7" x14ac:dyDescent="0.25">
      <c r="B50">
        <v>6.5205099999999998</v>
      </c>
      <c r="C50" s="6">
        <v>4.5432600000000002E-12</v>
      </c>
      <c r="D50" s="6">
        <f>C50/1000</f>
        <v>4.5432600000000004E-15</v>
      </c>
      <c r="E50">
        <f t="shared" ref="E50:E62" si="9">LN(G50)</f>
        <v>-35.327716671860401</v>
      </c>
      <c r="F50" s="1">
        <f>(1/B50)*10^4</f>
        <v>1533.6223700293383</v>
      </c>
      <c r="G50" s="6">
        <f t="shared" ref="G50:G62" si="10">D50/10</f>
        <v>4.5432600000000006E-16</v>
      </c>
    </row>
    <row r="51" spans="1:7" x14ac:dyDescent="0.25">
      <c r="B51">
        <v>6.5216900000000004</v>
      </c>
      <c r="C51" s="6">
        <v>4.1039499999999997E-12</v>
      </c>
      <c r="D51" s="6">
        <f t="shared" ref="D51:D62" si="11">C51/1000</f>
        <v>4.10395E-15</v>
      </c>
      <c r="E51">
        <f t="shared" si="9"/>
        <v>-35.429411563346349</v>
      </c>
      <c r="F51" s="1">
        <f t="shared" ref="F51:F62" si="12">(1/B51)*10^4</f>
        <v>1533.3448845314635</v>
      </c>
      <c r="G51" s="6">
        <f t="shared" si="10"/>
        <v>4.1039499999999999E-16</v>
      </c>
    </row>
    <row r="52" spans="1:7" x14ac:dyDescent="0.25">
      <c r="B52">
        <v>6.5194700000000001</v>
      </c>
      <c r="C52" s="6">
        <v>3.1413500000000001E-12</v>
      </c>
      <c r="D52" s="6">
        <f t="shared" si="11"/>
        <v>3.1413500000000001E-15</v>
      </c>
      <c r="E52">
        <f t="shared" si="9"/>
        <v>-35.696708844074969</v>
      </c>
      <c r="F52" s="1">
        <f t="shared" si="12"/>
        <v>1533.8670167973778</v>
      </c>
      <c r="G52" s="6">
        <f t="shared" si="10"/>
        <v>3.1413500000000003E-16</v>
      </c>
    </row>
    <row r="53" spans="1:7" x14ac:dyDescent="0.25">
      <c r="B53">
        <v>6.6985000000000001</v>
      </c>
      <c r="C53" s="6">
        <v>3.7984600000000004E-12</v>
      </c>
      <c r="D53" s="6">
        <f t="shared" si="11"/>
        <v>3.7984600000000006E-15</v>
      </c>
      <c r="E53">
        <f t="shared" si="9"/>
        <v>-35.506765766471595</v>
      </c>
      <c r="F53" s="1">
        <f t="shared" si="12"/>
        <v>1492.8715384041202</v>
      </c>
      <c r="G53" s="6">
        <f t="shared" si="10"/>
        <v>3.7984600000000008E-16</v>
      </c>
    </row>
    <row r="54" spans="1:7" x14ac:dyDescent="0.25">
      <c r="B54">
        <v>6.7001200000000001</v>
      </c>
      <c r="C54" s="6">
        <v>3.3027899999999999E-12</v>
      </c>
      <c r="D54" s="6">
        <f t="shared" si="11"/>
        <v>3.3027899999999998E-15</v>
      </c>
      <c r="E54">
        <f t="shared" si="9"/>
        <v>-35.646593922082225</v>
      </c>
      <c r="F54" s="1">
        <f t="shared" si="12"/>
        <v>1492.5105819000255</v>
      </c>
      <c r="G54" s="6">
        <f t="shared" si="10"/>
        <v>3.30279E-16</v>
      </c>
    </row>
    <row r="55" spans="1:7" x14ac:dyDescent="0.25">
      <c r="B55">
        <v>6.7011500000000002</v>
      </c>
      <c r="C55" s="6">
        <v>3.0216E-12</v>
      </c>
      <c r="D55" s="6">
        <f t="shared" si="11"/>
        <v>3.0216E-15</v>
      </c>
      <c r="E55">
        <f t="shared" si="9"/>
        <v>-35.735574995488619</v>
      </c>
      <c r="F55" s="1">
        <f t="shared" si="12"/>
        <v>1492.2811756191102</v>
      </c>
      <c r="G55" s="6">
        <f t="shared" si="10"/>
        <v>3.0216000000000001E-16</v>
      </c>
    </row>
    <row r="56" spans="1:7" x14ac:dyDescent="0.25">
      <c r="B56">
        <v>6.6967100000000004</v>
      </c>
      <c r="C56" s="6">
        <v>2.79872E-12</v>
      </c>
      <c r="D56" s="6">
        <f t="shared" si="11"/>
        <v>2.7987199999999998E-15</v>
      </c>
      <c r="E56">
        <f t="shared" si="9"/>
        <v>-35.812199318102365</v>
      </c>
      <c r="F56" s="1">
        <f t="shared" si="12"/>
        <v>1493.2705761485863</v>
      </c>
      <c r="G56" s="6">
        <f t="shared" si="10"/>
        <v>2.7987199999999998E-16</v>
      </c>
    </row>
    <row r="57" spans="1:7" x14ac:dyDescent="0.25">
      <c r="B57">
        <v>7.0013399999999999</v>
      </c>
      <c r="C57" s="6">
        <v>1.6525000000000001E-12</v>
      </c>
      <c r="D57" s="6">
        <f t="shared" si="11"/>
        <v>1.6525000000000001E-15</v>
      </c>
      <c r="E57">
        <f t="shared" si="9"/>
        <v>-36.339072195161023</v>
      </c>
      <c r="F57" s="1">
        <f t="shared" si="12"/>
        <v>1428.2980115235084</v>
      </c>
      <c r="G57" s="6">
        <f t="shared" si="10"/>
        <v>1.6525000000000002E-16</v>
      </c>
    </row>
    <row r="58" spans="1:7" x14ac:dyDescent="0.25">
      <c r="B58">
        <v>7.4577499999999999</v>
      </c>
      <c r="C58" s="6">
        <v>4.9583899999999996E-13</v>
      </c>
      <c r="D58" s="6">
        <f t="shared" si="11"/>
        <v>4.9583899999999997E-16</v>
      </c>
      <c r="E58">
        <f t="shared" si="9"/>
        <v>-37.542865489629072</v>
      </c>
      <c r="F58" s="1">
        <f t="shared" si="12"/>
        <v>1340.8869967483492</v>
      </c>
      <c r="G58" s="6">
        <f t="shared" si="10"/>
        <v>4.9583899999999997E-17</v>
      </c>
    </row>
    <row r="59" spans="1:7" x14ac:dyDescent="0.25">
      <c r="B59">
        <v>7.55375</v>
      </c>
      <c r="C59" s="6">
        <v>1.9714399999999999E-13</v>
      </c>
      <c r="D59" s="6">
        <f t="shared" si="11"/>
        <v>1.97144E-16</v>
      </c>
      <c r="E59">
        <f t="shared" si="9"/>
        <v>-38.465182340706285</v>
      </c>
      <c r="F59" s="1">
        <f t="shared" si="12"/>
        <v>1323.845771967566</v>
      </c>
      <c r="G59" s="6">
        <f t="shared" si="10"/>
        <v>1.97144E-17</v>
      </c>
    </row>
    <row r="60" spans="1:7" x14ac:dyDescent="0.25">
      <c r="B60">
        <v>7.7564500000000001</v>
      </c>
      <c r="C60" s="6">
        <v>1.9478600000000001E-13</v>
      </c>
      <c r="D60" s="6">
        <f t="shared" si="11"/>
        <v>1.9478600000000001E-16</v>
      </c>
      <c r="E60">
        <f t="shared" si="9"/>
        <v>-38.477215246844267</v>
      </c>
      <c r="F60" s="1">
        <f t="shared" si="12"/>
        <v>1289.2495922748165</v>
      </c>
      <c r="G60" s="6">
        <f t="shared" si="10"/>
        <v>1.94786E-17</v>
      </c>
    </row>
    <row r="61" spans="1:7" x14ac:dyDescent="0.25">
      <c r="B61">
        <v>8.0415399999999995</v>
      </c>
      <c r="C61" s="6">
        <v>9.8600500000000002E-14</v>
      </c>
      <c r="D61" s="6">
        <f t="shared" si="11"/>
        <v>9.8600499999999999E-17</v>
      </c>
      <c r="E61">
        <f t="shared" si="9"/>
        <v>-39.15804043429722</v>
      </c>
      <c r="F61" s="1">
        <f t="shared" si="12"/>
        <v>1243.5429034737128</v>
      </c>
      <c r="G61" s="6">
        <f t="shared" si="10"/>
        <v>9.8600500000000002E-18</v>
      </c>
    </row>
    <row r="62" spans="1:7" x14ac:dyDescent="0.25">
      <c r="B62">
        <v>8.1474600000000006</v>
      </c>
      <c r="C62" s="6">
        <v>4.18052E-14</v>
      </c>
      <c r="D62" s="6">
        <f t="shared" si="11"/>
        <v>4.1805200000000003E-17</v>
      </c>
      <c r="E62">
        <f t="shared" si="9"/>
        <v>-40.016096033179558</v>
      </c>
      <c r="F62" s="1">
        <f t="shared" si="12"/>
        <v>1227.3763847874061</v>
      </c>
      <c r="G62" s="6">
        <f t="shared" si="10"/>
        <v>4.1805200000000005E-18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2013-07-03T13:46:50Z</dcterms:created>
  <dcterms:modified xsi:type="dcterms:W3CDTF">2013-07-03T14:00:52Z</dcterms:modified>
</cp:coreProperties>
</file>