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95" windowHeight="122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40" i="1" l="1"/>
  <c r="C40" i="1"/>
  <c r="A40" i="1"/>
  <c r="D39" i="1"/>
  <c r="C39" i="1"/>
  <c r="D38" i="1"/>
  <c r="C38" i="1"/>
  <c r="A38" i="1"/>
  <c r="D37" i="1"/>
  <c r="C37" i="1"/>
  <c r="D36" i="1"/>
  <c r="C36" i="1"/>
  <c r="A36" i="1"/>
  <c r="D35" i="1"/>
  <c r="C35" i="1"/>
  <c r="D34" i="1"/>
  <c r="C34" i="1"/>
  <c r="A34" i="1"/>
  <c r="D33" i="1"/>
  <c r="C33" i="1"/>
  <c r="D32" i="1"/>
  <c r="C32" i="1"/>
  <c r="A32" i="1"/>
  <c r="D31" i="1"/>
  <c r="C31" i="1"/>
  <c r="D30" i="1"/>
  <c r="C30" i="1"/>
  <c r="A30" i="1"/>
  <c r="D29" i="1"/>
  <c r="C29" i="1"/>
  <c r="D28" i="1"/>
  <c r="C28" i="1"/>
  <c r="A28" i="1"/>
  <c r="D27" i="1"/>
  <c r="C27" i="1"/>
  <c r="D26" i="1"/>
  <c r="C26" i="1"/>
  <c r="D25" i="1"/>
  <c r="C25" i="1"/>
  <c r="D20" i="1"/>
  <c r="C20" i="1"/>
  <c r="A20" i="1"/>
  <c r="D19" i="1"/>
  <c r="C19" i="1"/>
  <c r="D18" i="1"/>
  <c r="C18" i="1"/>
  <c r="A18" i="1"/>
  <c r="D17" i="1"/>
  <c r="C17" i="1"/>
  <c r="D16" i="1"/>
  <c r="C16" i="1"/>
  <c r="A16" i="1"/>
  <c r="D15" i="1"/>
  <c r="C15" i="1"/>
  <c r="D14" i="1"/>
  <c r="C14" i="1"/>
  <c r="A14" i="1"/>
  <c r="D13" i="1"/>
  <c r="C13" i="1"/>
  <c r="D12" i="1"/>
  <c r="C12" i="1"/>
  <c r="A12" i="1"/>
  <c r="D11" i="1"/>
  <c r="C11" i="1"/>
  <c r="D10" i="1"/>
  <c r="C10" i="1"/>
  <c r="A10" i="1"/>
  <c r="D9" i="1"/>
  <c r="C9" i="1"/>
  <c r="D8" i="1"/>
  <c r="C8" i="1"/>
  <c r="A8" i="1"/>
  <c r="D7" i="1"/>
  <c r="C7" i="1"/>
  <c r="D6" i="1"/>
  <c r="C6" i="1"/>
  <c r="A6" i="1"/>
  <c r="D5" i="1"/>
  <c r="C5" i="1"/>
  <c r="A5" i="1"/>
  <c r="D4" i="1"/>
  <c r="C4" i="1"/>
</calcChain>
</file>

<file path=xl/sharedStrings.xml><?xml version="1.0" encoding="utf-8"?>
<sst xmlns="http://schemas.openxmlformats.org/spreadsheetml/2006/main" count="8" uniqueCount="8">
  <si>
    <t>J. Combronde 1971</t>
  </si>
  <si>
    <t>article 11156</t>
  </si>
  <si>
    <t>Temperature in K</t>
  </si>
  <si>
    <t>D (m^2/s)</t>
  </si>
  <si>
    <t>1/T*10^4</t>
  </si>
  <si>
    <t>ln(D)</t>
  </si>
  <si>
    <t>Parallel</t>
  </si>
  <si>
    <t>Perpendicular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</si>
</sst>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9550422880511"/>
          <c:y val="0.12623044865276686"/>
          <c:w val="0.67449868766404197"/>
          <c:h val="0.78307209493168883"/>
        </c:manualLayout>
      </c:layout>
      <c:scatterChart>
        <c:scatterStyle val="lineMarker"/>
        <c:varyColors val="0"/>
        <c:ser>
          <c:idx val="1"/>
          <c:order val="1"/>
          <c:tx>
            <c:v>Par.</c:v>
          </c:tx>
          <c:spPr>
            <a:ln w="28575">
              <a:noFill/>
            </a:ln>
          </c:spPr>
          <c:xVal>
            <c:numRef>
              <c:f>[1]Sheet2!$C$172:$C$188</c:f>
              <c:numCache>
                <c:formatCode>General</c:formatCode>
                <c:ptCount val="17"/>
                <c:pt idx="0">
                  <c:v>11.047892614483787</c:v>
                </c:pt>
                <c:pt idx="1">
                  <c:v>11.479079377833898</c:v>
                </c:pt>
                <c:pt idx="2">
                  <c:v>11.902636433970125</c:v>
                </c:pt>
                <c:pt idx="3">
                  <c:v>11.902636433970125</c:v>
                </c:pt>
                <c:pt idx="4">
                  <c:v>11.959576630987263</c:v>
                </c:pt>
                <c:pt idx="5">
                  <c:v>11.959576630987263</c:v>
                </c:pt>
                <c:pt idx="6">
                  <c:v>11.035700491088672</c:v>
                </c:pt>
                <c:pt idx="7">
                  <c:v>11.035700491088672</c:v>
                </c:pt>
                <c:pt idx="8">
                  <c:v>12.328176046353942</c:v>
                </c:pt>
                <c:pt idx="9">
                  <c:v>12.328176046353942</c:v>
                </c:pt>
                <c:pt idx="10">
                  <c:v>12.655824843384169</c:v>
                </c:pt>
                <c:pt idx="11">
                  <c:v>12.655824843384169</c:v>
                </c:pt>
                <c:pt idx="12">
                  <c:v>12.900728891182352</c:v>
                </c:pt>
                <c:pt idx="13">
                  <c:v>12.900728891182352</c:v>
                </c:pt>
                <c:pt idx="14">
                  <c:v>12.404639335111332</c:v>
                </c:pt>
                <c:pt idx="15">
                  <c:v>12.404639335111332</c:v>
                </c:pt>
                <c:pt idx="16">
                  <c:v>11.639411045801083</c:v>
                </c:pt>
              </c:numCache>
            </c:numRef>
          </c:xVal>
          <c:yVal>
            <c:numRef>
              <c:f>[1]Sheet2!$D$172:$D$188</c:f>
              <c:numCache>
                <c:formatCode>General</c:formatCode>
                <c:ptCount val="17"/>
                <c:pt idx="0">
                  <c:v>-27.124203513560097</c:v>
                </c:pt>
                <c:pt idx="1">
                  <c:v>-27.951226380085888</c:v>
                </c:pt>
                <c:pt idx="2">
                  <c:v>-28.614520597496153</c:v>
                </c:pt>
                <c:pt idx="3">
                  <c:v>-28.638879041328195</c:v>
                </c:pt>
                <c:pt idx="4">
                  <c:v>-28.701045947744745</c:v>
                </c:pt>
                <c:pt idx="5">
                  <c:v>-28.764224849366276</c:v>
                </c:pt>
                <c:pt idx="6">
                  <c:v>-27.048805496075886</c:v>
                </c:pt>
                <c:pt idx="7">
                  <c:v>-27.136324874092441</c:v>
                </c:pt>
                <c:pt idx="8">
                  <c:v>-29.302334432080738</c:v>
                </c:pt>
                <c:pt idx="9">
                  <c:v>-29.37399042098717</c:v>
                </c:pt>
                <c:pt idx="10">
                  <c:v>-30.038966724580419</c:v>
                </c:pt>
                <c:pt idx="11">
                  <c:v>-29.950752367757566</c:v>
                </c:pt>
                <c:pt idx="12">
                  <c:v>-30.139401121902189</c:v>
                </c:pt>
                <c:pt idx="13">
                  <c:v>-30.133277404051661</c:v>
                </c:pt>
                <c:pt idx="14">
                  <c:v>-28.838332821519998</c:v>
                </c:pt>
                <c:pt idx="15">
                  <c:v>-28.855196627572003</c:v>
                </c:pt>
                <c:pt idx="16">
                  <c:v>-28.247207255352365</c:v>
                </c:pt>
              </c:numCache>
            </c:numRef>
          </c:yVal>
          <c:smooth val="0"/>
        </c:ser>
        <c:ser>
          <c:idx val="0"/>
          <c:order val="0"/>
          <c:tx>
            <c:v>Per.</c:v>
          </c:tx>
          <c:spPr>
            <a:ln w="28575">
              <a:noFill/>
            </a:ln>
          </c:spPr>
          <c:xVal>
            <c:numRef>
              <c:f>[1]Sheet2!$C$193:$C$208</c:f>
              <c:numCache>
                <c:formatCode>General</c:formatCode>
                <c:ptCount val="16"/>
                <c:pt idx="0">
                  <c:v>11.047892614483787</c:v>
                </c:pt>
                <c:pt idx="1">
                  <c:v>11.479079377833898</c:v>
                </c:pt>
                <c:pt idx="2">
                  <c:v>11.479079377833898</c:v>
                </c:pt>
                <c:pt idx="3">
                  <c:v>11.959576630987263</c:v>
                </c:pt>
                <c:pt idx="4">
                  <c:v>11.959576630987263</c:v>
                </c:pt>
                <c:pt idx="5">
                  <c:v>11.035700491088672</c:v>
                </c:pt>
                <c:pt idx="6">
                  <c:v>11.035700491088672</c:v>
                </c:pt>
                <c:pt idx="7">
                  <c:v>12.328176046353942</c:v>
                </c:pt>
                <c:pt idx="8">
                  <c:v>12.328176046353942</c:v>
                </c:pt>
                <c:pt idx="9">
                  <c:v>12.655824843384169</c:v>
                </c:pt>
                <c:pt idx="10">
                  <c:v>12.655824843384169</c:v>
                </c:pt>
                <c:pt idx="11">
                  <c:v>12.900728891182352</c:v>
                </c:pt>
                <c:pt idx="12">
                  <c:v>12.900728891182352</c:v>
                </c:pt>
                <c:pt idx="13">
                  <c:v>12.404639335111332</c:v>
                </c:pt>
                <c:pt idx="14">
                  <c:v>12.404639335111332</c:v>
                </c:pt>
                <c:pt idx="15">
                  <c:v>11.639411045801083</c:v>
                </c:pt>
              </c:numCache>
            </c:numRef>
          </c:xVal>
          <c:yVal>
            <c:numRef>
              <c:f>[1]Sheet2!$D$193:$D$208</c:f>
              <c:numCache>
                <c:formatCode>General</c:formatCode>
                <c:ptCount val="16"/>
                <c:pt idx="0">
                  <c:v>-27.026705149075219</c:v>
                </c:pt>
                <c:pt idx="1">
                  <c:v>-27.865478427143032</c:v>
                </c:pt>
                <c:pt idx="2">
                  <c:v>-27.862953173275837</c:v>
                </c:pt>
                <c:pt idx="3">
                  <c:v>-28.622574332303252</c:v>
                </c:pt>
                <c:pt idx="4">
                  <c:v>-28.580351701880904</c:v>
                </c:pt>
                <c:pt idx="5">
                  <c:v>-26.903472508651269</c:v>
                </c:pt>
                <c:pt idx="6">
                  <c:v>-27.026705149075219</c:v>
                </c:pt>
                <c:pt idx="7">
                  <c:v>-29.109430765956244</c:v>
                </c:pt>
                <c:pt idx="8">
                  <c:v>-29.096358684388893</c:v>
                </c:pt>
                <c:pt idx="9">
                  <c:v>-29.838296029118268</c:v>
                </c:pt>
                <c:pt idx="10">
                  <c:v>-29.829246193598351</c:v>
                </c:pt>
                <c:pt idx="11">
                  <c:v>-30.036746967842106</c:v>
                </c:pt>
                <c:pt idx="12">
                  <c:v>-30.050140025178546</c:v>
                </c:pt>
                <c:pt idx="13">
                  <c:v>-28.739683740450161</c:v>
                </c:pt>
                <c:pt idx="14">
                  <c:v>-28.72166523494748</c:v>
                </c:pt>
                <c:pt idx="15">
                  <c:v>-28.115529431377166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4384"/>
        <c:axId val="95185920"/>
      </c:scatterChart>
      <c:valAx>
        <c:axId val="951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185920"/>
        <c:crosses val="autoZero"/>
        <c:crossBetween val="midCat"/>
      </c:valAx>
      <c:valAx>
        <c:axId val="9518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4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7</xdr:row>
      <xdr:rowOff>114300</xdr:rowOff>
    </xdr:from>
    <xdr:to>
      <xdr:col>16</xdr:col>
      <xdr:colOff>128868</xdr:colOff>
      <xdr:row>24</xdr:row>
      <xdr:rowOff>170330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0.66176</cdr:x>
      <cdr:y>0.66667</cdr:y>
    </cdr:from>
    <cdr:to>
      <cdr:x>0.86176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25589" y="277793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0.31863</cdr:x>
      <cdr:y>0.9115</cdr:y>
    </cdr:from>
    <cdr:to>
      <cdr:x>0.56863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56765" y="2688292"/>
          <a:ext cx="1143000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1/T*10^4</a:t>
          </a:r>
        </a:p>
      </cdr:txBody>
    </cdr:sp>
  </cdr:relSizeAnchor>
  <cdr:relSizeAnchor xmlns:cdr="http://schemas.openxmlformats.org/drawingml/2006/chartDrawing">
    <cdr:from>
      <cdr:x>0.02214</cdr:x>
      <cdr:y>0.31166</cdr:y>
    </cdr:from>
    <cdr:to>
      <cdr:x>0.07851</cdr:x>
      <cdr:y>0.56958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45489" y="1154393"/>
          <a:ext cx="751168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ln(D)</a:t>
          </a:r>
        </a:p>
      </cdr:txBody>
    </cdr:sp>
  </cdr:relSizeAnchor>
  <cdr:relSizeAnchor xmlns:cdr="http://schemas.openxmlformats.org/drawingml/2006/chartDrawing">
    <cdr:from>
      <cdr:x>0.26751</cdr:x>
      <cdr:y>0</cdr:y>
    </cdr:from>
    <cdr:to>
      <cdr:x>0.7332</cdr:x>
      <cdr:y>0.10884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318998" y="0"/>
          <a:ext cx="2296107" cy="358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 b="1"/>
            <a:t>Combronde 1971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gnesi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72">
          <cell r="C172">
            <v>11.047892614483787</v>
          </cell>
          <cell r="D172">
            <v>-27.124203513560097</v>
          </cell>
        </row>
        <row r="173">
          <cell r="C173">
            <v>11.479079377833898</v>
          </cell>
          <cell r="D173">
            <v>-27.951226380085888</v>
          </cell>
        </row>
        <row r="174">
          <cell r="C174">
            <v>11.902636433970125</v>
          </cell>
          <cell r="D174">
            <v>-28.614520597496153</v>
          </cell>
        </row>
        <row r="175">
          <cell r="C175">
            <v>11.902636433970125</v>
          </cell>
          <cell r="D175">
            <v>-28.638879041328195</v>
          </cell>
        </row>
        <row r="176">
          <cell r="C176">
            <v>11.959576630987263</v>
          </cell>
          <cell r="D176">
            <v>-28.701045947744745</v>
          </cell>
        </row>
        <row r="177">
          <cell r="C177">
            <v>11.959576630987263</v>
          </cell>
          <cell r="D177">
            <v>-28.764224849366276</v>
          </cell>
        </row>
        <row r="178">
          <cell r="C178">
            <v>11.035700491088672</v>
          </cell>
          <cell r="D178">
            <v>-27.048805496075886</v>
          </cell>
        </row>
        <row r="179">
          <cell r="C179">
            <v>11.035700491088672</v>
          </cell>
          <cell r="D179">
            <v>-27.136324874092441</v>
          </cell>
        </row>
        <row r="180">
          <cell r="C180">
            <v>12.328176046353942</v>
          </cell>
          <cell r="D180">
            <v>-29.302334432080738</v>
          </cell>
        </row>
        <row r="181">
          <cell r="C181">
            <v>12.328176046353942</v>
          </cell>
          <cell r="D181">
            <v>-29.37399042098717</v>
          </cell>
        </row>
        <row r="182">
          <cell r="C182">
            <v>12.655824843384169</v>
          </cell>
          <cell r="D182">
            <v>-30.038966724580419</v>
          </cell>
        </row>
        <row r="183">
          <cell r="C183">
            <v>12.655824843384169</v>
          </cell>
          <cell r="D183">
            <v>-29.950752367757566</v>
          </cell>
        </row>
        <row r="184">
          <cell r="C184">
            <v>12.900728891182352</v>
          </cell>
          <cell r="D184">
            <v>-30.139401121902189</v>
          </cell>
        </row>
        <row r="185">
          <cell r="C185">
            <v>12.900728891182352</v>
          </cell>
          <cell r="D185">
            <v>-30.133277404051661</v>
          </cell>
        </row>
        <row r="186">
          <cell r="C186">
            <v>12.404639335111332</v>
          </cell>
          <cell r="D186">
            <v>-28.838332821519998</v>
          </cell>
        </row>
        <row r="187">
          <cell r="C187">
            <v>12.404639335111332</v>
          </cell>
          <cell r="D187">
            <v>-28.855196627572003</v>
          </cell>
        </row>
        <row r="188">
          <cell r="C188">
            <v>11.639411045801083</v>
          </cell>
          <cell r="D188">
            <v>-28.247207255352365</v>
          </cell>
        </row>
        <row r="193">
          <cell r="C193">
            <v>11.047892614483787</v>
          </cell>
          <cell r="D193">
            <v>-27.026705149075219</v>
          </cell>
        </row>
        <row r="194">
          <cell r="C194">
            <v>11.479079377833898</v>
          </cell>
          <cell r="D194">
            <v>-27.865478427143032</v>
          </cell>
        </row>
        <row r="195">
          <cell r="C195">
            <v>11.479079377833898</v>
          </cell>
          <cell r="D195">
            <v>-27.862953173275837</v>
          </cell>
        </row>
        <row r="196">
          <cell r="C196">
            <v>11.959576630987263</v>
          </cell>
          <cell r="D196">
            <v>-28.622574332303252</v>
          </cell>
        </row>
        <row r="197">
          <cell r="C197">
            <v>11.959576630987263</v>
          </cell>
          <cell r="D197">
            <v>-28.580351701880904</v>
          </cell>
        </row>
        <row r="198">
          <cell r="C198">
            <v>11.035700491088672</v>
          </cell>
          <cell r="D198">
            <v>-26.903472508651269</v>
          </cell>
        </row>
        <row r="199">
          <cell r="C199">
            <v>11.035700491088672</v>
          </cell>
          <cell r="D199">
            <v>-27.026705149075219</v>
          </cell>
        </row>
        <row r="200">
          <cell r="C200">
            <v>12.328176046353942</v>
          </cell>
          <cell r="D200">
            <v>-29.109430765956244</v>
          </cell>
        </row>
        <row r="201">
          <cell r="C201">
            <v>12.328176046353942</v>
          </cell>
          <cell r="D201">
            <v>-29.096358684388893</v>
          </cell>
        </row>
        <row r="202">
          <cell r="C202">
            <v>12.655824843384169</v>
          </cell>
          <cell r="D202">
            <v>-29.838296029118268</v>
          </cell>
        </row>
        <row r="203">
          <cell r="C203">
            <v>12.655824843384169</v>
          </cell>
          <cell r="D203">
            <v>-29.829246193598351</v>
          </cell>
        </row>
        <row r="204">
          <cell r="C204">
            <v>12.900728891182352</v>
          </cell>
          <cell r="D204">
            <v>-30.036746967842106</v>
          </cell>
        </row>
        <row r="205">
          <cell r="C205">
            <v>12.900728891182352</v>
          </cell>
          <cell r="D205">
            <v>-30.050140025178546</v>
          </cell>
        </row>
        <row r="206">
          <cell r="C206">
            <v>12.404639335111332</v>
          </cell>
          <cell r="D206">
            <v>-28.739683740450161</v>
          </cell>
        </row>
        <row r="207">
          <cell r="C207">
            <v>12.404639335111332</v>
          </cell>
          <cell r="D207">
            <v>-28.72166523494748</v>
          </cell>
        </row>
        <row r="208">
          <cell r="C208">
            <v>11.639411045801083</v>
          </cell>
          <cell r="D208">
            <v>-28.115529431377166</v>
          </cell>
        </row>
        <row r="213">
          <cell r="C213" t="str">
            <v>1/T * 10^4</v>
          </cell>
          <cell r="D213" t="str">
            <v>ln (D)</v>
          </cell>
        </row>
        <row r="214">
          <cell r="C214">
            <v>14.85</v>
          </cell>
          <cell r="D214">
            <v>-37.229999999999997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40" workbookViewId="0">
      <selection activeCell="G32" sqref="G32"/>
    </sheetView>
  </sheetViews>
  <sheetFormatPr defaultRowHeight="15" x14ac:dyDescent="0.25"/>
  <sheetData>
    <row r="1" spans="1:5" x14ac:dyDescent="0.25">
      <c r="A1" t="s">
        <v>0</v>
      </c>
      <c r="B1" s="1" t="s">
        <v>1</v>
      </c>
    </row>
    <row r="2" spans="1:5" x14ac:dyDescent="0.25">
      <c r="A2" t="s">
        <v>2</v>
      </c>
      <c r="B2" t="s">
        <v>3</v>
      </c>
      <c r="C2" t="s">
        <v>4</v>
      </c>
      <c r="D2" t="s">
        <v>5</v>
      </c>
    </row>
    <row r="4" spans="1:5" x14ac:dyDescent="0.25">
      <c r="A4">
        <v>905.15</v>
      </c>
      <c r="B4" s="1">
        <v>1.66E-12</v>
      </c>
      <c r="C4">
        <f>10000/905.15</f>
        <v>11.047892614483787</v>
      </c>
      <c r="D4">
        <f t="shared" ref="D4:D15" si="0">LN(B4)</f>
        <v>-27.124203513560097</v>
      </c>
      <c r="E4" t="s">
        <v>6</v>
      </c>
    </row>
    <row r="5" spans="1:5" x14ac:dyDescent="0.25">
      <c r="A5">
        <f>598+273.15</f>
        <v>871.15</v>
      </c>
      <c r="B5" s="1">
        <v>7.2600000000000004E-13</v>
      </c>
      <c r="C5">
        <f>10000/871.15</f>
        <v>11.479079377833898</v>
      </c>
      <c r="D5">
        <f t="shared" si="0"/>
        <v>-27.951226380085888</v>
      </c>
    </row>
    <row r="6" spans="1:5" x14ac:dyDescent="0.25">
      <c r="A6">
        <f>567+273.15</f>
        <v>840.15</v>
      </c>
      <c r="B6" s="1">
        <v>3.7400000000000002E-13</v>
      </c>
      <c r="C6">
        <f>10000/840.15</f>
        <v>11.902636433970125</v>
      </c>
      <c r="D6">
        <f t="shared" si="0"/>
        <v>-28.614520597496153</v>
      </c>
    </row>
    <row r="7" spans="1:5" x14ac:dyDescent="0.25">
      <c r="A7">
        <v>840.15</v>
      </c>
      <c r="B7" s="1">
        <v>3.6500000000000001E-13</v>
      </c>
      <c r="C7">
        <f>10000/840.15</f>
        <v>11.902636433970125</v>
      </c>
      <c r="D7">
        <f t="shared" si="0"/>
        <v>-28.638879041328195</v>
      </c>
    </row>
    <row r="8" spans="1:5" x14ac:dyDescent="0.25">
      <c r="A8">
        <f>563+273.15</f>
        <v>836.15</v>
      </c>
      <c r="B8" s="1">
        <v>3.43E-13</v>
      </c>
      <c r="C8">
        <f>10000/836.15</f>
        <v>11.959576630987263</v>
      </c>
      <c r="D8">
        <f t="shared" si="0"/>
        <v>-28.701045947744745</v>
      </c>
    </row>
    <row r="9" spans="1:5" x14ac:dyDescent="0.25">
      <c r="A9">
        <v>836.15</v>
      </c>
      <c r="B9" s="1">
        <v>3.2199999999999999E-13</v>
      </c>
      <c r="C9">
        <f>10000/836.15</f>
        <v>11.959576630987263</v>
      </c>
      <c r="D9">
        <f t="shared" si="0"/>
        <v>-28.764224849366276</v>
      </c>
    </row>
    <row r="10" spans="1:5" x14ac:dyDescent="0.25">
      <c r="A10">
        <f>633+273.15</f>
        <v>906.15</v>
      </c>
      <c r="B10" s="1">
        <v>1.79E-12</v>
      </c>
      <c r="C10">
        <f>10000/906.15</f>
        <v>11.035700491088672</v>
      </c>
      <c r="D10">
        <f t="shared" si="0"/>
        <v>-27.048805496075886</v>
      </c>
    </row>
    <row r="11" spans="1:5" x14ac:dyDescent="0.25">
      <c r="A11">
        <v>906.15</v>
      </c>
      <c r="B11" s="1">
        <v>1.6400000000000001E-12</v>
      </c>
      <c r="C11">
        <f>10000/906.15</f>
        <v>11.035700491088672</v>
      </c>
      <c r="D11">
        <f t="shared" si="0"/>
        <v>-27.136324874092441</v>
      </c>
    </row>
    <row r="12" spans="1:5" x14ac:dyDescent="0.25">
      <c r="A12">
        <f>538+273.15</f>
        <v>811.15</v>
      </c>
      <c r="B12" s="1">
        <v>1.8800000000000001E-13</v>
      </c>
      <c r="C12">
        <f>10000/811.15</f>
        <v>12.328176046353942</v>
      </c>
      <c r="D12">
        <f t="shared" si="0"/>
        <v>-29.302334432080738</v>
      </c>
    </row>
    <row r="13" spans="1:5" x14ac:dyDescent="0.25">
      <c r="A13">
        <v>811.15</v>
      </c>
      <c r="B13" s="1">
        <v>1.7500000000000001E-13</v>
      </c>
      <c r="C13">
        <f>10000/811.15</f>
        <v>12.328176046353942</v>
      </c>
      <c r="D13">
        <f t="shared" si="0"/>
        <v>-29.37399042098717</v>
      </c>
    </row>
    <row r="14" spans="1:5" x14ac:dyDescent="0.25">
      <c r="A14">
        <f>517+273.15</f>
        <v>790.15</v>
      </c>
      <c r="B14" s="1">
        <v>8.9999999999999995E-14</v>
      </c>
      <c r="C14">
        <f>10000/790.15</f>
        <v>12.655824843384169</v>
      </c>
      <c r="D14">
        <f t="shared" si="0"/>
        <v>-30.038966724580419</v>
      </c>
    </row>
    <row r="15" spans="1:5" x14ac:dyDescent="0.25">
      <c r="A15">
        <v>790.15</v>
      </c>
      <c r="B15" s="1">
        <v>9.8299999999999995E-14</v>
      </c>
      <c r="C15">
        <f>10000/790.15</f>
        <v>12.655824843384169</v>
      </c>
      <c r="D15">
        <f t="shared" si="0"/>
        <v>-29.950752367757566</v>
      </c>
    </row>
    <row r="16" spans="1:5" x14ac:dyDescent="0.25">
      <c r="A16">
        <f>502+273.15</f>
        <v>775.15</v>
      </c>
      <c r="B16" s="1">
        <v>8.1399999999999999E-14</v>
      </c>
      <c r="C16">
        <f>10000/775.15</f>
        <v>12.900728891182352</v>
      </c>
      <c r="D16">
        <f>LN(B16)</f>
        <v>-30.139401121902189</v>
      </c>
    </row>
    <row r="17" spans="1:5" x14ac:dyDescent="0.25">
      <c r="A17">
        <v>775.15</v>
      </c>
      <c r="B17" s="1">
        <v>8.1899999999999997E-14</v>
      </c>
      <c r="C17">
        <f>10000/775.15</f>
        <v>12.900728891182352</v>
      </c>
      <c r="D17">
        <f>LN(B17)</f>
        <v>-30.133277404051661</v>
      </c>
    </row>
    <row r="18" spans="1:5" x14ac:dyDescent="0.25">
      <c r="A18">
        <f>533+273.15</f>
        <v>806.15</v>
      </c>
      <c r="B18" s="1">
        <v>2.9899999999999999E-13</v>
      </c>
      <c r="C18">
        <f>10000/806.15</f>
        <v>12.404639335111332</v>
      </c>
      <c r="D18">
        <f>LN(B18)</f>
        <v>-28.838332821519998</v>
      </c>
    </row>
    <row r="19" spans="1:5" x14ac:dyDescent="0.25">
      <c r="A19">
        <v>806.15</v>
      </c>
      <c r="B19" s="1">
        <v>2.9400000000000001E-13</v>
      </c>
      <c r="C19">
        <f>10000/806.15</f>
        <v>12.404639335111332</v>
      </c>
      <c r="D19">
        <f>LN(B19)</f>
        <v>-28.855196627572003</v>
      </c>
    </row>
    <row r="20" spans="1:5" x14ac:dyDescent="0.25">
      <c r="A20">
        <f>586+273.15</f>
        <v>859.15</v>
      </c>
      <c r="B20" s="1">
        <v>5.4000000000000002E-13</v>
      </c>
      <c r="C20">
        <f>10000/859.15</f>
        <v>11.639411045801083</v>
      </c>
      <c r="D20">
        <f>LN(B20)</f>
        <v>-28.247207255352365</v>
      </c>
    </row>
    <row r="25" spans="1:5" x14ac:dyDescent="0.25">
      <c r="A25">
        <v>905.15</v>
      </c>
      <c r="B25" s="1">
        <v>1.8300000000000001E-12</v>
      </c>
      <c r="C25">
        <f>10000/905.15</f>
        <v>11.047892614483787</v>
      </c>
      <c r="D25">
        <f t="shared" ref="D25:D40" si="1">LN(B25)</f>
        <v>-27.026705149075219</v>
      </c>
      <c r="E25" t="s">
        <v>7</v>
      </c>
    </row>
    <row r="26" spans="1:5" x14ac:dyDescent="0.25">
      <c r="A26">
        <v>871.15</v>
      </c>
      <c r="B26" s="1">
        <v>7.9099999999999996E-13</v>
      </c>
      <c r="C26">
        <f>10000/871.15</f>
        <v>11.479079377833898</v>
      </c>
      <c r="D26">
        <f t="shared" si="1"/>
        <v>-27.865478427143032</v>
      </c>
    </row>
    <row r="27" spans="1:5" x14ac:dyDescent="0.25">
      <c r="A27">
        <v>871.15</v>
      </c>
      <c r="B27" s="1">
        <v>7.9299999999999995E-13</v>
      </c>
      <c r="C27">
        <f>10000/871.15</f>
        <v>11.479079377833898</v>
      </c>
      <c r="D27">
        <f t="shared" si="1"/>
        <v>-27.862953173275837</v>
      </c>
    </row>
    <row r="28" spans="1:5" x14ac:dyDescent="0.25">
      <c r="A28">
        <f>563+273.15</f>
        <v>836.15</v>
      </c>
      <c r="B28" s="1">
        <v>3.7099999999999998E-13</v>
      </c>
      <c r="C28">
        <f>10000/836.15</f>
        <v>11.959576630987263</v>
      </c>
      <c r="D28">
        <f t="shared" si="1"/>
        <v>-28.622574332303252</v>
      </c>
    </row>
    <row r="29" spans="1:5" x14ac:dyDescent="0.25">
      <c r="A29">
        <v>836.15</v>
      </c>
      <c r="B29" s="1">
        <v>3.8700000000000002E-13</v>
      </c>
      <c r="C29">
        <f>10000/836.15</f>
        <v>11.959576630987263</v>
      </c>
      <c r="D29">
        <f t="shared" si="1"/>
        <v>-28.580351701880904</v>
      </c>
    </row>
    <row r="30" spans="1:5" x14ac:dyDescent="0.25">
      <c r="A30">
        <f>633+273.15</f>
        <v>906.15</v>
      </c>
      <c r="B30" s="1">
        <v>2.0699999999999999E-12</v>
      </c>
      <c r="C30">
        <f>10000/906.15</f>
        <v>11.035700491088672</v>
      </c>
      <c r="D30">
        <f t="shared" si="1"/>
        <v>-26.903472508651269</v>
      </c>
    </row>
    <row r="31" spans="1:5" x14ac:dyDescent="0.25">
      <c r="A31">
        <v>906.15</v>
      </c>
      <c r="B31" s="1">
        <v>1.8300000000000001E-12</v>
      </c>
      <c r="C31">
        <f>10000/906.15</f>
        <v>11.035700491088672</v>
      </c>
      <c r="D31">
        <f t="shared" si="1"/>
        <v>-27.026705149075219</v>
      </c>
    </row>
    <row r="32" spans="1:5" x14ac:dyDescent="0.25">
      <c r="A32">
        <f>538+273.15</f>
        <v>811.15</v>
      </c>
      <c r="B32" s="1">
        <v>2.2799999999999999E-13</v>
      </c>
      <c r="C32">
        <f>10000/811.15</f>
        <v>12.328176046353942</v>
      </c>
      <c r="D32">
        <f t="shared" si="1"/>
        <v>-29.109430765956244</v>
      </c>
    </row>
    <row r="33" spans="1:4" x14ac:dyDescent="0.25">
      <c r="A33">
        <v>811.15</v>
      </c>
      <c r="B33" s="1">
        <v>2.3099999999999997E-13</v>
      </c>
      <c r="C33">
        <f>10000/811.15</f>
        <v>12.328176046353942</v>
      </c>
      <c r="D33">
        <f t="shared" si="1"/>
        <v>-29.096358684388893</v>
      </c>
    </row>
    <row r="34" spans="1:4" x14ac:dyDescent="0.25">
      <c r="A34">
        <f>517+273.15</f>
        <v>790.15</v>
      </c>
      <c r="B34" s="1">
        <v>1.1E-13</v>
      </c>
      <c r="C34">
        <f>10000/790.15</f>
        <v>12.655824843384169</v>
      </c>
      <c r="D34">
        <f t="shared" si="1"/>
        <v>-29.838296029118268</v>
      </c>
    </row>
    <row r="35" spans="1:4" x14ac:dyDescent="0.25">
      <c r="A35">
        <v>790.15</v>
      </c>
      <c r="B35" s="1">
        <v>1.1099999999999999E-13</v>
      </c>
      <c r="C35">
        <f>10000/790.15</f>
        <v>12.655824843384169</v>
      </c>
      <c r="D35">
        <f t="shared" si="1"/>
        <v>-29.829246193598351</v>
      </c>
    </row>
    <row r="36" spans="1:4" x14ac:dyDescent="0.25">
      <c r="A36">
        <f>502+273.15</f>
        <v>775.15</v>
      </c>
      <c r="B36" s="1">
        <v>9.0199999999999997E-14</v>
      </c>
      <c r="C36">
        <f>10000/775.15</f>
        <v>12.900728891182352</v>
      </c>
      <c r="D36">
        <f t="shared" si="1"/>
        <v>-30.036746967842106</v>
      </c>
    </row>
    <row r="37" spans="1:4" x14ac:dyDescent="0.25">
      <c r="A37">
        <v>775.15</v>
      </c>
      <c r="B37" s="1">
        <v>8.8999999999999999E-14</v>
      </c>
      <c r="C37">
        <f>10000/775.15</f>
        <v>12.900728891182352</v>
      </c>
      <c r="D37">
        <f t="shared" si="1"/>
        <v>-30.050140025178546</v>
      </c>
    </row>
    <row r="38" spans="1:4" x14ac:dyDescent="0.25">
      <c r="A38">
        <f>533+273.15</f>
        <v>806.15</v>
      </c>
      <c r="B38" s="1">
        <v>3.3000000000000001E-13</v>
      </c>
      <c r="C38">
        <f>10000/806.15</f>
        <v>12.404639335111332</v>
      </c>
      <c r="D38">
        <f t="shared" si="1"/>
        <v>-28.739683740450161</v>
      </c>
    </row>
    <row r="39" spans="1:4" x14ac:dyDescent="0.25">
      <c r="A39">
        <v>806.15</v>
      </c>
      <c r="B39" s="1">
        <v>3.3599999999999998E-13</v>
      </c>
      <c r="C39">
        <f>10000/806.15</f>
        <v>12.404639335111332</v>
      </c>
      <c r="D39">
        <f t="shared" si="1"/>
        <v>-28.72166523494748</v>
      </c>
    </row>
    <row r="40" spans="1:4" x14ac:dyDescent="0.25">
      <c r="A40">
        <f>586+273.15</f>
        <v>859.15</v>
      </c>
      <c r="B40" s="1">
        <v>6.16E-13</v>
      </c>
      <c r="C40">
        <f>10000/859.15</f>
        <v>11.639411045801083</v>
      </c>
      <c r="D40">
        <f t="shared" si="1"/>
        <v>-28.115529431377166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2013-07-25T19:56:31Z</dcterms:created>
  <dcterms:modified xsi:type="dcterms:W3CDTF">2013-08-07T18:49:39Z</dcterms:modified>
</cp:coreProperties>
</file>