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304269\Documents\Georgia Tech\Al 6061 IMMI Paper\NIST database\"/>
    </mc:Choice>
  </mc:AlternateContent>
  <bookViews>
    <workbookView xWindow="0" yWindow="0" windowWidth="11496" windowHeight="8136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M16" i="1" l="1"/>
  <c r="N16" i="1"/>
  <c r="H20" i="1"/>
  <c r="M20" i="1" s="1"/>
  <c r="G20" i="1"/>
  <c r="L20" i="1" s="1"/>
  <c r="I11" i="1"/>
  <c r="N11" i="1" s="1"/>
  <c r="H11" i="1"/>
  <c r="M11" i="1" s="1"/>
  <c r="G11" i="1"/>
  <c r="L11" i="1" s="1"/>
  <c r="C9" i="1"/>
  <c r="H13" i="1" s="1"/>
  <c r="M13" i="1" s="1"/>
  <c r="D9" i="1"/>
  <c r="I13" i="1" s="1"/>
  <c r="N13" i="1" s="1"/>
  <c r="B9" i="1"/>
  <c r="G13" i="1" s="1"/>
  <c r="L13" i="1" s="1"/>
  <c r="C57" i="1"/>
  <c r="H19" i="1" s="1"/>
  <c r="M19" i="1" s="1"/>
  <c r="D57" i="1"/>
  <c r="I19" i="1" s="1"/>
  <c r="N19" i="1" s="1"/>
  <c r="B57" i="1"/>
  <c r="G19" i="1" s="1"/>
  <c r="L19" i="1" s="1"/>
  <c r="C49" i="1"/>
  <c r="H18" i="1" s="1"/>
  <c r="M18" i="1" s="1"/>
  <c r="D49" i="1"/>
  <c r="I18" i="1" s="1"/>
  <c r="N18" i="1" s="1"/>
  <c r="B49" i="1"/>
  <c r="G18" i="1" s="1"/>
  <c r="L18" i="1" s="1"/>
  <c r="C41" i="1"/>
  <c r="H17" i="1" s="1"/>
  <c r="M17" i="1" s="1"/>
  <c r="D41" i="1"/>
  <c r="I17" i="1" s="1"/>
  <c r="N17" i="1" s="1"/>
  <c r="B41" i="1"/>
  <c r="G17" i="1" s="1"/>
  <c r="L17" i="1" s="1"/>
  <c r="C25" i="1"/>
  <c r="H15" i="1" s="1"/>
  <c r="M15" i="1" s="1"/>
  <c r="D25" i="1"/>
  <c r="I15" i="1" s="1"/>
  <c r="N15" i="1" s="1"/>
  <c r="B25" i="1"/>
  <c r="G15" i="1" s="1"/>
  <c r="L15" i="1" s="1"/>
  <c r="C17" i="1"/>
  <c r="H14" i="1" s="1"/>
  <c r="M14" i="1" s="1"/>
  <c r="D17" i="1"/>
  <c r="I14" i="1" s="1"/>
  <c r="N14" i="1" s="1"/>
  <c r="B17" i="1"/>
  <c r="G14" i="1" s="1"/>
  <c r="L14" i="1" s="1"/>
  <c r="C56" i="1"/>
  <c r="H10" i="1" s="1"/>
  <c r="M10" i="1" s="1"/>
  <c r="D56" i="1"/>
  <c r="I10" i="1" s="1"/>
  <c r="N10" i="1" s="1"/>
  <c r="B56" i="1"/>
  <c r="G10" i="1" s="1"/>
  <c r="L10" i="1" s="1"/>
  <c r="C48" i="1"/>
  <c r="H9" i="1" s="1"/>
  <c r="M9" i="1" s="1"/>
  <c r="D48" i="1"/>
  <c r="I9" i="1" s="1"/>
  <c r="N9" i="1" s="1"/>
  <c r="B48" i="1"/>
  <c r="G9" i="1" s="1"/>
  <c r="L9" i="1" s="1"/>
  <c r="C40" i="1"/>
  <c r="H8" i="1" s="1"/>
  <c r="M8" i="1" s="1"/>
  <c r="D40" i="1"/>
  <c r="I8" i="1" s="1"/>
  <c r="N8" i="1" s="1"/>
  <c r="B40" i="1"/>
  <c r="G8" i="1" s="1"/>
  <c r="L8" i="1" s="1"/>
  <c r="C32" i="1"/>
  <c r="H7" i="1" s="1"/>
  <c r="M7" i="1" s="1"/>
  <c r="D32" i="1"/>
  <c r="D33" i="1" s="1"/>
  <c r="B32" i="1"/>
  <c r="G7" i="1"/>
  <c r="L7" i="1" s="1"/>
  <c r="C24" i="1"/>
  <c r="H6" i="1"/>
  <c r="M6" i="1" s="1"/>
  <c r="D24" i="1"/>
  <c r="I6" i="1"/>
  <c r="N6" i="1" s="1"/>
  <c r="B24" i="1"/>
  <c r="G6" i="1"/>
  <c r="L6" i="1" s="1"/>
  <c r="C16" i="1"/>
  <c r="H5" i="1" s="1"/>
  <c r="M5" i="1" s="1"/>
  <c r="D16" i="1"/>
  <c r="I5" i="1" s="1"/>
  <c r="N5" i="1" s="1"/>
  <c r="B16" i="1"/>
  <c r="G5" i="1" s="1"/>
  <c r="L5" i="1" s="1"/>
  <c r="C8" i="1"/>
  <c r="H4" i="1" s="1"/>
  <c r="M4" i="1" s="1"/>
  <c r="D8" i="1"/>
  <c r="I4" i="1" s="1"/>
  <c r="N4" i="1" s="1"/>
  <c r="B8" i="1"/>
  <c r="G4" i="1" s="1"/>
  <c r="L4" i="1" s="1"/>
  <c r="B33" i="1"/>
  <c r="G16" i="1" s="1"/>
  <c r="L16" i="1" s="1"/>
  <c r="C33" i="1"/>
  <c r="I7" i="1" l="1"/>
  <c r="N7" i="1" s="1"/>
  <c r="I20" i="1"/>
  <c r="N20" i="1" s="1"/>
</calcChain>
</file>

<file path=xl/sharedStrings.xml><?xml version="1.0" encoding="utf-8"?>
<sst xmlns="http://schemas.openxmlformats.org/spreadsheetml/2006/main" count="103" uniqueCount="65">
  <si>
    <t>Name</t>
  </si>
  <si>
    <t>Youngs Modulus (ksi)</t>
  </si>
  <si>
    <t>Yield Strength (ksi)</t>
  </si>
  <si>
    <t>Ultimate Tensile Strength (ksi)</t>
  </si>
  <si>
    <t>Al 6061 400F HT 03</t>
  </si>
  <si>
    <t>Al 6061 400F HT 04</t>
  </si>
  <si>
    <t>Al 6061 400F HT 05</t>
  </si>
  <si>
    <t>Al 6061 400F HT 06</t>
  </si>
  <si>
    <t>Al 6061 400F HT 01</t>
  </si>
  <si>
    <t>Al 6061 525F HT 01</t>
  </si>
  <si>
    <t>Al 6061 525F HT 02</t>
  </si>
  <si>
    <t>Al 6061 525F HT 03</t>
  </si>
  <si>
    <t>Al 6061 525F HT 04</t>
  </si>
  <si>
    <t>Al 6061 525F HT 05</t>
  </si>
  <si>
    <t>Al 6061 650F HT 01</t>
  </si>
  <si>
    <t>Al 6061 650F HT 02</t>
  </si>
  <si>
    <t>Al 6061 650F HT 03</t>
  </si>
  <si>
    <t>Al 6061 650F HT 04</t>
  </si>
  <si>
    <t>Al 6061 650F HT 05</t>
  </si>
  <si>
    <t>Al 6061 775F HT 01</t>
  </si>
  <si>
    <t>Al 6061 775F HT 02</t>
  </si>
  <si>
    <t>Al 6061 775F HT 03</t>
  </si>
  <si>
    <t>Al 6061 775F HT 04</t>
  </si>
  <si>
    <t>Al 6061 775F HT 05</t>
  </si>
  <si>
    <t>Al 6061 AR 45 01</t>
  </si>
  <si>
    <t>Al 6061 AR 45 02</t>
  </si>
  <si>
    <t>Al 6061 AR 45 03</t>
  </si>
  <si>
    <t>Al 6061 AR 45 04</t>
  </si>
  <si>
    <t>Al 6061 AR 45 06</t>
  </si>
  <si>
    <t>Al 6061 AR RD 04</t>
  </si>
  <si>
    <t>Al 6061 AR RD 05</t>
  </si>
  <si>
    <t>Al 6061 AR RD 06</t>
  </si>
  <si>
    <t>Al 6061 AR RD 07</t>
  </si>
  <si>
    <t>Al 6061 AR RD 08</t>
  </si>
  <si>
    <t>Al 6061 AR TD 04</t>
  </si>
  <si>
    <t>Al 6061 AR TD 05</t>
  </si>
  <si>
    <t>Al 6061 AR TD 06</t>
  </si>
  <si>
    <t>Al 6061 AR TD 07</t>
  </si>
  <si>
    <t>Al 6061 AR TD 08</t>
  </si>
  <si>
    <t>Average:</t>
  </si>
  <si>
    <t>Standard Deviation:</t>
  </si>
  <si>
    <t>Standar Deviation:</t>
  </si>
  <si>
    <t>Average Values:</t>
  </si>
  <si>
    <t>400F HT</t>
  </si>
  <si>
    <t>525F HT</t>
  </si>
  <si>
    <t>650F HT</t>
  </si>
  <si>
    <t>775F HT</t>
  </si>
  <si>
    <t>AR 45</t>
  </si>
  <si>
    <t>AR RD</t>
  </si>
  <si>
    <t>AR TD</t>
  </si>
  <si>
    <t>Average Youngs Modulus (ksi)</t>
  </si>
  <si>
    <t>Average Yield Strength (ksi)</t>
  </si>
  <si>
    <t>Average Ultimate Tensile Strength (ksi)</t>
  </si>
  <si>
    <t>Al 6061 Specimen Type</t>
  </si>
  <si>
    <t>STDEV Youngs Modulus (ksi)</t>
  </si>
  <si>
    <t>STDEV Yield Strength (ksi)</t>
  </si>
  <si>
    <t>STDEV Ultimate Tensile Strength (ksi)</t>
  </si>
  <si>
    <t>Average Youngs Modulus (GPa)</t>
  </si>
  <si>
    <t>Average Yield Strength (MPa)</t>
  </si>
  <si>
    <t>AR (all)</t>
  </si>
  <si>
    <t>Average Ultimate Tensile Strength (MPa)</t>
  </si>
  <si>
    <t>STDEV Youngs Modulus (GPa)</t>
  </si>
  <si>
    <t>STDEV Yield Strength (MPa)</t>
  </si>
  <si>
    <t>STDEV Ultimate Tensile Strength (MPa)</t>
  </si>
  <si>
    <t>Title: Summary of Tensile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</si>
</sst>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5"/>
      </top>
      <bottom style="thin">
        <color theme="5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Alignment="1">
      <alignment horizontal="center" wrapText="1"/>
    </xf>
    <xf numFmtId="164" fontId="0" fillId="2" borderId="0" xfId="0" applyNumberForma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0" fillId="3" borderId="0" xfId="0" applyFill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2" fontId="0" fillId="0" borderId="0" xfId="0" applyNumberFormat="1"/>
    <xf numFmtId="0" fontId="1" fillId="5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1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5" fillId="4" borderId="0" xfId="0" applyNumberFormat="1" applyFont="1" applyFill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4" borderId="1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wrapText="1"/>
    </xf>
    <xf numFmtId="165" fontId="0" fillId="6" borderId="0" xfId="0" applyNumberFormat="1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165" fontId="4" fillId="6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0.0"/>
    </dxf>
    <dxf>
      <numFmt numFmtId="164" formatCode="0.000"/>
      <alignment horizontal="center" vertical="center" textRotation="0" wrapText="0" indent="0" justifyLastLine="0" shrinkToFit="0" readingOrder="0"/>
    </dxf>
    <dxf>
      <numFmt numFmtId="165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</font>
    </dxf>
    <dxf>
      <numFmt numFmtId="165" formatCode="0.0"/>
      <alignment horizontal="center" vertical="center" textRotation="0" wrapText="0" indent="0" justifyLastLine="0" shrinkToFit="0" readingOrder="0"/>
    </dxf>
    <dxf>
      <numFmt numFmtId="165" formatCode="0.0"/>
      <alignment horizontal="center" vertical="center" textRotation="0" wrapText="0" indent="0" justifyLastLine="0" shrinkToFit="0" readingOrder="0"/>
    </dxf>
    <dxf>
      <numFmt numFmtId="165" formatCode="0.0"/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F3:I11" totalsRowShown="0">
  <autoFilter ref="F3:I11">
    <filterColumn colId="0" hiddenButton="1"/>
    <filterColumn colId="1" hiddenButton="1"/>
    <filterColumn colId="2" hiddenButton="1"/>
    <filterColumn colId="3" hiddenButton="1"/>
  </autoFilter>
  <tableColumns count="4">
    <tableColumn id="1" name="Al 6061 Specimen Type" dataDxfId="12"/>
    <tableColumn id="2" name="Average Youngs Modulus (ksi)" dataDxfId="11"/>
    <tableColumn id="3" name="Average Yield Strength (ksi)" dataDxfId="10"/>
    <tableColumn id="4" name="Average Ultimate Tensile Strength (ksi)" dataDxfId="9"/>
  </tableColumns>
  <tableStyleInfo name="TableStyleLight3" showFirstColumn="0" showLastColumn="0" showRowStripes="1" showColumnStripes="0"/>
</table>
</file>

<file path=xl/tables/table2.xml><?xml version="1.0" encoding="utf-8"?>
<table xmlns="http://schemas.openxmlformats.org/spreadsheetml/2006/main" id="5" name="Table36" displayName="Table36" ref="F12:I20" headerRowDxfId="8" totalsRowDxfId="7">
  <tableColumns count="4">
    <tableColumn id="1" name="Al 6061 Specimen Type" totalsRowDxfId="6"/>
    <tableColumn id="2" name="STDEV Youngs Modulus (ksi)" totalsRowFunction="custom" dataDxfId="5" totalsRowDxfId="4">
      <totalsRowFormula>_xlfn.STDEV.P(B35:B39,B43:B47,B51:B55)</totalsRowFormula>
    </tableColumn>
    <tableColumn id="3" name="STDEV Yield Strength (ksi)" totalsRowFunction="custom" dataDxfId="3" totalsRowDxfId="2">
      <totalsRowFormula>_xlfn.STDEV.P(C44:C48,C52:C56,C60:C64)</totalsRowFormula>
    </tableColumn>
    <tableColumn id="4" name="STDEV Ultimate Tensile Strength (ksi)" totalsRowFunction="custom" dataDxfId="1" totalsRowDxfId="0">
      <totalsRowFormula>_xlfn.STDEV.P(D35:D39,D43:D47,D51:D55)</totalsRow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abSelected="1" workbookViewId="0">
      <selection activeCell="F26" sqref="F26"/>
    </sheetView>
  </sheetViews>
  <sheetFormatPr defaultRowHeight="14.4" x14ac:dyDescent="0.3"/>
  <cols>
    <col min="1" max="1" width="17.33203125" bestFit="1" customWidth="1"/>
    <col min="2" max="2" width="20.109375" customWidth="1"/>
    <col min="3" max="3" width="19.33203125" customWidth="1"/>
    <col min="4" max="4" width="29.88671875" customWidth="1"/>
    <col min="5" max="5" width="15.33203125" customWidth="1"/>
    <col min="6" max="6" width="24.33203125" customWidth="1"/>
    <col min="7" max="7" width="19.6640625" customWidth="1"/>
    <col min="8" max="8" width="17.6640625" customWidth="1"/>
    <col min="9" max="9" width="27" customWidth="1"/>
    <col min="11" max="12" width="21.5546875" bestFit="1" customWidth="1"/>
    <col min="13" max="13" width="20.33203125" customWidth="1"/>
    <col min="14" max="14" width="24.88671875" customWidth="1"/>
  </cols>
  <sheetData>
    <row r="1" spans="1:16" x14ac:dyDescent="0.3">
      <c r="A1" t="s">
        <v>64</v>
      </c>
    </row>
    <row r="2" spans="1:16" x14ac:dyDescent="0.3">
      <c r="A2" s="22" t="s">
        <v>0</v>
      </c>
      <c r="B2" s="22" t="s">
        <v>1</v>
      </c>
      <c r="C2" s="22" t="s">
        <v>2</v>
      </c>
      <c r="D2" s="22" t="s">
        <v>3</v>
      </c>
      <c r="F2" t="s">
        <v>42</v>
      </c>
    </row>
    <row r="3" spans="1:16" ht="28.8" x14ac:dyDescent="0.3">
      <c r="A3" s="10" t="s">
        <v>4</v>
      </c>
      <c r="B3" s="4">
        <v>9173.2724377655904</v>
      </c>
      <c r="C3" s="4">
        <v>42.830687095727967</v>
      </c>
      <c r="D3" s="4">
        <v>46.221800000000002</v>
      </c>
      <c r="F3" s="17" t="s">
        <v>53</v>
      </c>
      <c r="G3" s="3" t="s">
        <v>50</v>
      </c>
      <c r="H3" s="3" t="s">
        <v>51</v>
      </c>
      <c r="I3" s="3" t="s">
        <v>52</v>
      </c>
      <c r="K3" s="18" t="s">
        <v>53</v>
      </c>
      <c r="L3" s="19" t="s">
        <v>57</v>
      </c>
      <c r="M3" s="19" t="s">
        <v>58</v>
      </c>
      <c r="N3" s="19" t="s">
        <v>60</v>
      </c>
      <c r="O3" s="20"/>
    </row>
    <row r="4" spans="1:16" x14ac:dyDescent="0.3">
      <c r="A4" s="10" t="s">
        <v>5</v>
      </c>
      <c r="B4" s="4">
        <v>9522.7210501461195</v>
      </c>
      <c r="C4" s="4">
        <v>43.066910257520441</v>
      </c>
      <c r="D4" s="4">
        <v>46.315800000000003</v>
      </c>
      <c r="E4" s="2"/>
      <c r="F4" s="16" t="s">
        <v>43</v>
      </c>
      <c r="G4" s="25">
        <f>B8</f>
        <v>10659.006688862126</v>
      </c>
      <c r="H4" s="25">
        <f>C8</f>
        <v>43.135526208223332</v>
      </c>
      <c r="I4" s="25">
        <f>D8</f>
        <v>46.399728433999996</v>
      </c>
      <c r="J4" s="26"/>
      <c r="K4" s="27" t="s">
        <v>43</v>
      </c>
      <c r="L4" s="27">
        <f t="shared" ref="L4:L11" si="0">G4*6.895/10^3</f>
        <v>73.49385111970436</v>
      </c>
      <c r="M4" s="27">
        <f t="shared" ref="M4:N11" si="1">H4*6.895</f>
        <v>297.41945320569988</v>
      </c>
      <c r="N4" s="27">
        <f t="shared" si="1"/>
        <v>319.92612755242993</v>
      </c>
    </row>
    <row r="5" spans="1:16" x14ac:dyDescent="0.3">
      <c r="A5" s="10" t="s">
        <v>6</v>
      </c>
      <c r="B5" s="4">
        <v>10668.204654285331</v>
      </c>
      <c r="C5" s="4">
        <v>43.496923608944726</v>
      </c>
      <c r="D5" s="4">
        <v>46.841760000000001</v>
      </c>
      <c r="E5" s="2"/>
      <c r="F5" s="16" t="s">
        <v>44</v>
      </c>
      <c r="G5" s="25">
        <f>B16</f>
        <v>9491.0435841831968</v>
      </c>
      <c r="H5" s="25">
        <f>C16</f>
        <v>26.022401908036176</v>
      </c>
      <c r="I5" s="25">
        <f>D16</f>
        <v>33.188028190000004</v>
      </c>
      <c r="J5" s="26"/>
      <c r="K5" s="28" t="s">
        <v>44</v>
      </c>
      <c r="L5" s="28">
        <f t="shared" si="0"/>
        <v>65.440745512943138</v>
      </c>
      <c r="M5" s="28">
        <f t="shared" si="1"/>
        <v>179.42446115590943</v>
      </c>
      <c r="N5" s="28">
        <f t="shared" si="1"/>
        <v>228.83145437005001</v>
      </c>
    </row>
    <row r="6" spans="1:16" x14ac:dyDescent="0.3">
      <c r="A6" s="10" t="s">
        <v>7</v>
      </c>
      <c r="B6" s="4">
        <v>9924.6331314614727</v>
      </c>
      <c r="C6" s="4">
        <v>43.272583575472098</v>
      </c>
      <c r="D6" s="4">
        <v>46.61772217</v>
      </c>
      <c r="E6" s="2"/>
      <c r="F6" s="16" t="s">
        <v>45</v>
      </c>
      <c r="G6" s="25">
        <f>B24</f>
        <v>9448.2177073458352</v>
      </c>
      <c r="H6" s="25">
        <f>C24</f>
        <v>13.493472977420357</v>
      </c>
      <c r="I6" s="25">
        <f>D24</f>
        <v>24.439174086000001</v>
      </c>
      <c r="J6" s="26"/>
      <c r="K6" s="27" t="s">
        <v>45</v>
      </c>
      <c r="L6" s="27">
        <f t="shared" si="0"/>
        <v>65.145461092149532</v>
      </c>
      <c r="M6" s="27">
        <f t="shared" si="1"/>
        <v>93.037496179313351</v>
      </c>
      <c r="N6" s="27">
        <f t="shared" si="1"/>
        <v>168.50810532297001</v>
      </c>
    </row>
    <row r="7" spans="1:16" x14ac:dyDescent="0.3">
      <c r="A7" s="10" t="s">
        <v>8</v>
      </c>
      <c r="B7" s="4">
        <v>14006.20217065211</v>
      </c>
      <c r="C7" s="4">
        <v>43.010526503451409</v>
      </c>
      <c r="D7" s="4">
        <v>46.001559999999998</v>
      </c>
      <c r="E7" s="2"/>
      <c r="F7" s="16" t="s">
        <v>46</v>
      </c>
      <c r="G7" s="25">
        <f>B32</f>
        <v>9482.5549775378913</v>
      </c>
      <c r="H7" s="25">
        <f>C32</f>
        <v>8.6334139660840599</v>
      </c>
      <c r="I7" s="25">
        <f>D32</f>
        <v>20.321350347999999</v>
      </c>
      <c r="J7" s="26"/>
      <c r="K7" s="28" t="s">
        <v>46</v>
      </c>
      <c r="L7" s="28">
        <f t="shared" si="0"/>
        <v>65.382216570123759</v>
      </c>
      <c r="M7" s="28">
        <f t="shared" si="1"/>
        <v>59.527389296149586</v>
      </c>
      <c r="N7" s="28">
        <f t="shared" si="1"/>
        <v>140.11571064946</v>
      </c>
    </row>
    <row r="8" spans="1:16" x14ac:dyDescent="0.3">
      <c r="A8" s="11" t="s">
        <v>39</v>
      </c>
      <c r="B8" s="5">
        <f>AVERAGE(B3:B7)</f>
        <v>10659.006688862126</v>
      </c>
      <c r="C8" s="5">
        <f>AVERAGE(C3:C7)</f>
        <v>43.135526208223332</v>
      </c>
      <c r="D8" s="5">
        <f>AVERAGE(D3:D7)</f>
        <v>46.399728433999996</v>
      </c>
      <c r="E8" s="2"/>
      <c r="F8" s="16" t="s">
        <v>47</v>
      </c>
      <c r="G8" s="25">
        <f>B40</f>
        <v>10171.736718051074</v>
      </c>
      <c r="H8" s="25">
        <f>C40</f>
        <v>42.239746472086736</v>
      </c>
      <c r="I8" s="25">
        <f>D40</f>
        <v>47.186912</v>
      </c>
      <c r="J8" s="26"/>
      <c r="K8" s="27" t="s">
        <v>47</v>
      </c>
      <c r="L8" s="27">
        <f t="shared" si="0"/>
        <v>70.134124670962152</v>
      </c>
      <c r="M8" s="27">
        <f t="shared" si="1"/>
        <v>291.243051925038</v>
      </c>
      <c r="N8" s="27">
        <f t="shared" si="1"/>
        <v>325.35375823999999</v>
      </c>
    </row>
    <row r="9" spans="1:16" x14ac:dyDescent="0.3">
      <c r="A9" s="12" t="s">
        <v>40</v>
      </c>
      <c r="B9" s="6">
        <f>_xlfn.STDEV.S(B3:B7)</f>
        <v>1952.0283063602153</v>
      </c>
      <c r="C9" s="6">
        <f>_xlfn.STDEV.S(C3:C7)</f>
        <v>0.25624829880227223</v>
      </c>
      <c r="D9" s="6">
        <f>_xlfn.STDEV.S(D3:D7)</f>
        <v>0.3317204341644665</v>
      </c>
      <c r="E9" s="2"/>
      <c r="F9" s="16" t="s">
        <v>48</v>
      </c>
      <c r="G9" s="25">
        <f>B48</f>
        <v>11422.10445000089</v>
      </c>
      <c r="H9" s="25">
        <f>C48</f>
        <v>44.114272489723689</v>
      </c>
      <c r="I9" s="25">
        <f>D48</f>
        <v>47.659526959999994</v>
      </c>
      <c r="J9" s="26"/>
      <c r="K9" s="28" t="s">
        <v>48</v>
      </c>
      <c r="L9" s="28">
        <f t="shared" si="0"/>
        <v>78.755410182756137</v>
      </c>
      <c r="M9" s="28">
        <f t="shared" si="1"/>
        <v>304.1679088166448</v>
      </c>
      <c r="N9" s="28">
        <f t="shared" si="1"/>
        <v>328.61243838919995</v>
      </c>
    </row>
    <row r="10" spans="1:16" x14ac:dyDescent="0.3">
      <c r="A10" s="10"/>
      <c r="B10" s="4"/>
      <c r="C10" s="4"/>
      <c r="D10" s="4"/>
      <c r="E10" s="2"/>
      <c r="F10" s="16" t="s">
        <v>49</v>
      </c>
      <c r="G10" s="25">
        <f>B56</f>
        <v>10771.257488410525</v>
      </c>
      <c r="H10" s="25">
        <f>C56</f>
        <v>43.56404448330828</v>
      </c>
      <c r="I10" s="25">
        <f>D56</f>
        <v>48.286198505999998</v>
      </c>
      <c r="J10" s="26"/>
      <c r="K10" s="29" t="s">
        <v>49</v>
      </c>
      <c r="L10" s="29">
        <f t="shared" si="0"/>
        <v>74.267820382590571</v>
      </c>
      <c r="M10" s="29">
        <f t="shared" si="1"/>
        <v>300.37408671241059</v>
      </c>
      <c r="N10" s="29">
        <f t="shared" si="1"/>
        <v>332.93333869886999</v>
      </c>
    </row>
    <row r="11" spans="1:16" x14ac:dyDescent="0.3">
      <c r="A11" s="13" t="s">
        <v>9</v>
      </c>
      <c r="B11" s="7">
        <v>9824.5274936277074</v>
      </c>
      <c r="C11" s="7">
        <v>25.989734527045712</v>
      </c>
      <c r="D11" s="7">
        <v>33.1269785</v>
      </c>
      <c r="E11" s="2"/>
      <c r="F11" s="16" t="s">
        <v>59</v>
      </c>
      <c r="G11" s="25">
        <f>AVERAGE(B35:B39,B43:B47,B51:B55)</f>
        <v>10788.366218820831</v>
      </c>
      <c r="H11" s="25">
        <f>AVERAGE(C35:C39,C43:C47,C51:C55)</f>
        <v>43.306021148372906</v>
      </c>
      <c r="I11" s="25">
        <f>AVERAGE(D35:D39,D43:D47,D51:D55)</f>
        <v>47.71087915533333</v>
      </c>
      <c r="J11" s="26"/>
      <c r="K11" s="30" t="s">
        <v>59</v>
      </c>
      <c r="L11" s="30">
        <f t="shared" si="0"/>
        <v>74.385785078769629</v>
      </c>
      <c r="M11" s="30">
        <f t="shared" si="1"/>
        <v>298.59501581803119</v>
      </c>
      <c r="N11" s="30">
        <f t="shared" si="1"/>
        <v>328.96651177602331</v>
      </c>
      <c r="P11" s="21"/>
    </row>
    <row r="12" spans="1:16" ht="28.8" x14ac:dyDescent="0.3">
      <c r="A12" s="13" t="s">
        <v>10</v>
      </c>
      <c r="B12" s="7">
        <v>8300.4220670037848</v>
      </c>
      <c r="C12" s="7">
        <v>26.075572601075603</v>
      </c>
      <c r="D12" s="7">
        <v>33.311236780000002</v>
      </c>
      <c r="E12" s="2"/>
      <c r="F12" s="24" t="s">
        <v>53</v>
      </c>
      <c r="G12" s="31" t="s">
        <v>54</v>
      </c>
      <c r="H12" s="31" t="s">
        <v>55</v>
      </c>
      <c r="I12" s="31" t="s">
        <v>56</v>
      </c>
      <c r="J12" s="26"/>
      <c r="K12" s="32" t="s">
        <v>53</v>
      </c>
      <c r="L12" s="33" t="s">
        <v>61</v>
      </c>
      <c r="M12" s="33" t="s">
        <v>62</v>
      </c>
      <c r="N12" s="33" t="s">
        <v>63</v>
      </c>
    </row>
    <row r="13" spans="1:16" x14ac:dyDescent="0.3">
      <c r="A13" s="13" t="s">
        <v>11</v>
      </c>
      <c r="B13" s="7">
        <v>10054.656340960626</v>
      </c>
      <c r="C13" s="7">
        <v>26.025030539887545</v>
      </c>
      <c r="D13" s="7">
        <v>33.143550189999999</v>
      </c>
      <c r="E13" s="2"/>
      <c r="F13" s="23" t="s">
        <v>43</v>
      </c>
      <c r="G13" s="34">
        <f>B9</f>
        <v>1952.0283063602153</v>
      </c>
      <c r="H13" s="34">
        <f>C9</f>
        <v>0.25624829880227223</v>
      </c>
      <c r="I13" s="34">
        <f>D9</f>
        <v>0.3317204341644665</v>
      </c>
      <c r="J13" s="35"/>
      <c r="K13" s="34" t="s">
        <v>43</v>
      </c>
      <c r="L13" s="34">
        <f t="shared" ref="L13:L19" si="2">G13*6.895/10^3</f>
        <v>13.459235172353683</v>
      </c>
      <c r="M13" s="34">
        <f>H13*6.895</f>
        <v>1.766832020241667</v>
      </c>
      <c r="N13" s="34">
        <f>I13*6.895</f>
        <v>2.2872123935639963</v>
      </c>
    </row>
    <row r="14" spans="1:16" x14ac:dyDescent="0.3">
      <c r="A14" s="13" t="s">
        <v>12</v>
      </c>
      <c r="B14" s="7">
        <v>9588.7102355847346</v>
      </c>
      <c r="C14" s="7">
        <v>26.045998016594407</v>
      </c>
      <c r="D14" s="7">
        <v>33.278031430000006</v>
      </c>
      <c r="E14" s="2"/>
      <c r="F14" s="16" t="s">
        <v>44</v>
      </c>
      <c r="G14" s="25">
        <f>B17</f>
        <v>688.17687838239237</v>
      </c>
      <c r="H14" s="25">
        <f>C17</f>
        <v>4.0747629716776076E-2</v>
      </c>
      <c r="I14" s="25">
        <f>D17</f>
        <v>0.10072508500979627</v>
      </c>
      <c r="J14" s="35"/>
      <c r="K14" s="25" t="s">
        <v>44</v>
      </c>
      <c r="L14" s="25">
        <f t="shared" si="2"/>
        <v>4.7449795764465952</v>
      </c>
      <c r="M14" s="25">
        <f t="shared" ref="M14:N19" si="3">H14*6.895</f>
        <v>0.28095490689717101</v>
      </c>
      <c r="N14" s="25">
        <f t="shared" si="3"/>
        <v>0.69449946114254524</v>
      </c>
    </row>
    <row r="15" spans="1:16" x14ac:dyDescent="0.3">
      <c r="A15" s="13" t="s">
        <v>13</v>
      </c>
      <c r="B15" s="7">
        <v>9686.9017837391348</v>
      </c>
      <c r="C15" s="7">
        <v>25.975673855577604</v>
      </c>
      <c r="D15" s="7">
        <v>33.080344050000001</v>
      </c>
      <c r="E15" s="2"/>
      <c r="F15" s="23" t="s">
        <v>45</v>
      </c>
      <c r="G15" s="34">
        <f>B25</f>
        <v>815.32472904417853</v>
      </c>
      <c r="H15" s="34">
        <f>C25</f>
        <v>0.17471331725147601</v>
      </c>
      <c r="I15" s="34">
        <f>D25</f>
        <v>0.14157497627016608</v>
      </c>
      <c r="J15" s="35"/>
      <c r="K15" s="34" t="s">
        <v>45</v>
      </c>
      <c r="L15" s="34">
        <f t="shared" si="2"/>
        <v>5.6216640067596106</v>
      </c>
      <c r="M15" s="34">
        <f t="shared" si="3"/>
        <v>1.2046483224489271</v>
      </c>
      <c r="N15" s="34">
        <f t="shared" si="3"/>
        <v>0.97615946138279508</v>
      </c>
    </row>
    <row r="16" spans="1:16" x14ac:dyDescent="0.3">
      <c r="A16" s="14" t="s">
        <v>39</v>
      </c>
      <c r="B16" s="8">
        <f>AVERAGE(B11:B15)</f>
        <v>9491.0435841831968</v>
      </c>
      <c r="C16" s="8">
        <f>AVERAGE(C11:C15)</f>
        <v>26.022401908036176</v>
      </c>
      <c r="D16" s="8">
        <f>AVERAGE(D11:D15)</f>
        <v>33.188028190000004</v>
      </c>
      <c r="E16" s="2"/>
      <c r="F16" s="16" t="s">
        <v>46</v>
      </c>
      <c r="G16" s="25">
        <f>B33</f>
        <v>1066.3943791778065</v>
      </c>
      <c r="H16" s="25">
        <v>0.25339873628020976</v>
      </c>
      <c r="I16" s="25">
        <v>0.11915180388337641</v>
      </c>
      <c r="J16" s="35"/>
      <c r="K16" s="25" t="s">
        <v>46</v>
      </c>
      <c r="L16" s="25">
        <f t="shared" si="2"/>
        <v>7.3527892444309755</v>
      </c>
      <c r="M16" s="25">
        <f t="shared" si="3"/>
        <v>1.7471842866520462</v>
      </c>
      <c r="N16" s="25">
        <f t="shared" si="3"/>
        <v>0.82155168777588028</v>
      </c>
    </row>
    <row r="17" spans="1:14" x14ac:dyDescent="0.3">
      <c r="A17" s="15" t="s">
        <v>41</v>
      </c>
      <c r="B17" s="9">
        <f>_xlfn.STDEV.S(B11:B15)</f>
        <v>688.17687838239237</v>
      </c>
      <c r="C17" s="9">
        <f>_xlfn.STDEV.S(C11:C15)</f>
        <v>4.0747629716776076E-2</v>
      </c>
      <c r="D17" s="9">
        <f>_xlfn.STDEV.S(D11:D15)</f>
        <v>0.10072508500979627</v>
      </c>
      <c r="E17" s="2"/>
      <c r="F17" s="23" t="s">
        <v>47</v>
      </c>
      <c r="G17" s="36">
        <f>B41</f>
        <v>1692.8307477971821</v>
      </c>
      <c r="H17" s="36">
        <f>C41</f>
        <v>0.33558426275097408</v>
      </c>
      <c r="I17" s="36">
        <f>D41</f>
        <v>0.14142662857467775</v>
      </c>
      <c r="J17" s="37"/>
      <c r="K17" s="36" t="s">
        <v>47</v>
      </c>
      <c r="L17" s="36">
        <f t="shared" si="2"/>
        <v>11.67206800606157</v>
      </c>
      <c r="M17" s="36">
        <f t="shared" si="3"/>
        <v>2.3138534916679663</v>
      </c>
      <c r="N17" s="36">
        <f t="shared" si="3"/>
        <v>0.97513660402240299</v>
      </c>
    </row>
    <row r="18" spans="1:14" x14ac:dyDescent="0.3">
      <c r="A18" s="13"/>
      <c r="B18" s="7"/>
      <c r="C18" s="7"/>
      <c r="D18" s="7"/>
      <c r="E18" s="2"/>
      <c r="F18" s="16" t="s">
        <v>48</v>
      </c>
      <c r="G18" s="38">
        <f>B49</f>
        <v>1139.6747277271959</v>
      </c>
      <c r="H18" s="38">
        <f>C49</f>
        <v>0.12278242034075955</v>
      </c>
      <c r="I18" s="38">
        <f>D49</f>
        <v>0.19103115959704672</v>
      </c>
      <c r="J18" s="37"/>
      <c r="K18" s="38" t="s">
        <v>48</v>
      </c>
      <c r="L18" s="38">
        <f t="shared" si="2"/>
        <v>7.8580572476790147</v>
      </c>
      <c r="M18" s="38">
        <f t="shared" si="3"/>
        <v>0.84658478824953709</v>
      </c>
      <c r="N18" s="38">
        <f t="shared" si="3"/>
        <v>1.3171598454216371</v>
      </c>
    </row>
    <row r="19" spans="1:14" x14ac:dyDescent="0.3">
      <c r="A19" s="10" t="s">
        <v>14</v>
      </c>
      <c r="B19" s="4">
        <v>9472.1376015160713</v>
      </c>
      <c r="C19" s="4">
        <v>13.217229628966457</v>
      </c>
      <c r="D19" s="4">
        <v>24.273064519999998</v>
      </c>
      <c r="E19" s="2"/>
      <c r="F19" s="23" t="s">
        <v>49</v>
      </c>
      <c r="G19" s="36">
        <f>B57</f>
        <v>478.50661478181047</v>
      </c>
      <c r="H19" s="36">
        <f>C57</f>
        <v>0.21057840381035473</v>
      </c>
      <c r="I19" s="36">
        <f>D57</f>
        <v>0.27140069367554071</v>
      </c>
      <c r="J19" s="37"/>
      <c r="K19" s="36" t="s">
        <v>49</v>
      </c>
      <c r="L19" s="36">
        <f t="shared" si="2"/>
        <v>3.2993031089205829</v>
      </c>
      <c r="M19" s="36">
        <f t="shared" si="3"/>
        <v>1.4519380942723958</v>
      </c>
      <c r="N19" s="36">
        <f t="shared" si="3"/>
        <v>1.871307782892853</v>
      </c>
    </row>
    <row r="20" spans="1:14" x14ac:dyDescent="0.3">
      <c r="A20" s="10" t="s">
        <v>15</v>
      </c>
      <c r="B20" s="4">
        <v>8643.146870635288</v>
      </c>
      <c r="C20" s="4">
        <v>13.652859993747576</v>
      </c>
      <c r="D20" s="4">
        <v>24.589232420000002</v>
      </c>
      <c r="E20" s="2"/>
      <c r="F20" s="16" t="s">
        <v>59</v>
      </c>
      <c r="G20" s="37">
        <f>_xlfn.STDEV.P(B35:B39,B43:B47,B51:B55)</f>
        <v>1196.7944964797987</v>
      </c>
      <c r="H20" s="37">
        <f>_xlfn.STDEV.P(C35:C39,C43:C47,C51:C55)</f>
        <v>0.81535604184050148</v>
      </c>
      <c r="I20" s="35">
        <f>_xlfn.STDEV.P(D44:D48,D52:D56,D60:D64)</f>
        <v>0.37737998672008305</v>
      </c>
      <c r="J20" s="35"/>
      <c r="K20" s="35" t="s">
        <v>59</v>
      </c>
      <c r="L20" s="35">
        <f t="shared" ref="L20" si="4">G20*6.895/10^3</f>
        <v>8.2518980532282118</v>
      </c>
      <c r="M20" s="35">
        <f t="shared" ref="M20" si="5">H20*6.895</f>
        <v>5.6218799084902571</v>
      </c>
      <c r="N20" s="35">
        <f t="shared" ref="N20" si="6">I20*6.895</f>
        <v>2.6020350084349726</v>
      </c>
    </row>
    <row r="21" spans="1:14" x14ac:dyDescent="0.3">
      <c r="A21" s="10" t="s">
        <v>16</v>
      </c>
      <c r="B21" s="4">
        <v>8617.4083396354799</v>
      </c>
      <c r="C21" s="4">
        <v>13.528844210035469</v>
      </c>
      <c r="D21" s="4">
        <v>24.42804349</v>
      </c>
      <c r="E21" s="2"/>
      <c r="F21" s="2"/>
    </row>
    <row r="22" spans="1:14" x14ac:dyDescent="0.3">
      <c r="A22" s="10" t="s">
        <v>17</v>
      </c>
      <c r="B22" s="4">
        <v>10356.31107248323</v>
      </c>
      <c r="C22" s="4">
        <v>13.6231349557152</v>
      </c>
      <c r="D22" s="4">
        <v>24.574360000000002</v>
      </c>
      <c r="E22" s="2"/>
      <c r="F22" s="2"/>
    </row>
    <row r="23" spans="1:14" x14ac:dyDescent="0.3">
      <c r="A23" s="10" t="s">
        <v>18</v>
      </c>
      <c r="B23" s="4">
        <v>10152.0846524591</v>
      </c>
      <c r="C23" s="4">
        <v>13.445296098637074</v>
      </c>
      <c r="D23" s="4">
        <v>24.331169999999997</v>
      </c>
      <c r="E23" s="2"/>
      <c r="F23" s="2"/>
    </row>
    <row r="24" spans="1:14" x14ac:dyDescent="0.3">
      <c r="A24" s="11" t="s">
        <v>39</v>
      </c>
      <c r="B24" s="5">
        <f>AVERAGE(B19:B23)</f>
        <v>9448.2177073458352</v>
      </c>
      <c r="C24" s="5">
        <f>AVERAGE(C19:C23)</f>
        <v>13.493472977420357</v>
      </c>
      <c r="D24" s="5">
        <f>AVERAGE(D19:D23)</f>
        <v>24.439174086000001</v>
      </c>
      <c r="E24" s="2"/>
      <c r="F24" s="2"/>
    </row>
    <row r="25" spans="1:14" x14ac:dyDescent="0.3">
      <c r="A25" s="11" t="s">
        <v>40</v>
      </c>
      <c r="B25" s="4">
        <f>_xlfn.STDEV.S(B19:B23)</f>
        <v>815.32472904417853</v>
      </c>
      <c r="C25" s="4">
        <f>_xlfn.STDEV.S(C19:C23)</f>
        <v>0.17471331725147601</v>
      </c>
      <c r="D25" s="4">
        <f>_xlfn.STDEV.S(D19:D23)</f>
        <v>0.14157497627016608</v>
      </c>
      <c r="E25" s="2"/>
      <c r="F25" s="2"/>
    </row>
    <row r="26" spans="1:14" x14ac:dyDescent="0.3">
      <c r="A26" s="10"/>
      <c r="B26" s="4"/>
      <c r="C26" s="4"/>
      <c r="D26" s="4"/>
      <c r="E26" s="2"/>
      <c r="F26" s="2"/>
    </row>
    <row r="27" spans="1:14" x14ac:dyDescent="0.3">
      <c r="A27" s="13" t="s">
        <v>19</v>
      </c>
      <c r="B27" s="7">
        <v>11590.191963828187</v>
      </c>
      <c r="C27" s="7">
        <v>8.8944066696934936</v>
      </c>
      <c r="D27" s="7">
        <v>20.370540000000002</v>
      </c>
      <c r="E27" s="2"/>
      <c r="F27" s="2"/>
    </row>
    <row r="28" spans="1:14" x14ac:dyDescent="0.3">
      <c r="A28" s="13" t="s">
        <v>20</v>
      </c>
      <c r="B28" s="7">
        <v>8869.1787408365653</v>
      </c>
      <c r="C28" s="7">
        <v>8.4524525946606932</v>
      </c>
      <c r="D28" s="7">
        <v>20.22776</v>
      </c>
      <c r="E28" s="2"/>
      <c r="F28" s="2"/>
    </row>
    <row r="29" spans="1:14" x14ac:dyDescent="0.3">
      <c r="A29" s="13" t="s">
        <v>21</v>
      </c>
      <c r="B29" s="7">
        <v>9042.187255338873</v>
      </c>
      <c r="C29" s="7">
        <v>8.4979218088804522</v>
      </c>
      <c r="D29" s="7">
        <v>20.182469959999999</v>
      </c>
      <c r="E29" s="2"/>
      <c r="F29" s="2"/>
    </row>
    <row r="30" spans="1:14" x14ac:dyDescent="0.3">
      <c r="A30" s="13" t="s">
        <v>22</v>
      </c>
      <c r="B30" s="7">
        <v>9198.8694334166394</v>
      </c>
      <c r="C30" s="7">
        <v>8.977604733327631</v>
      </c>
      <c r="D30" s="7">
        <v>20.521901969999998</v>
      </c>
      <c r="E30" s="2"/>
      <c r="F30" s="2"/>
    </row>
    <row r="31" spans="1:14" x14ac:dyDescent="0.3">
      <c r="A31" s="13" t="s">
        <v>23</v>
      </c>
      <c r="B31" s="7">
        <v>8712.3474942691919</v>
      </c>
      <c r="C31" s="7">
        <v>8.3446840238580346</v>
      </c>
      <c r="D31" s="7">
        <v>20.304079809999998</v>
      </c>
      <c r="E31" s="2"/>
      <c r="F31" s="2"/>
    </row>
    <row r="32" spans="1:14" x14ac:dyDescent="0.3">
      <c r="A32" s="14" t="s">
        <v>39</v>
      </c>
      <c r="B32" s="7">
        <f>AVERAGE(B27:B31)</f>
        <v>9482.5549775378913</v>
      </c>
      <c r="C32" s="7">
        <f>AVERAGE(C27:C31)</f>
        <v>8.6334139660840599</v>
      </c>
      <c r="D32" s="7">
        <f>AVERAGE(D27:D31)</f>
        <v>20.321350347999999</v>
      </c>
      <c r="E32" s="2"/>
      <c r="F32" s="2"/>
    </row>
    <row r="33" spans="1:6" x14ac:dyDescent="0.3">
      <c r="A33" s="15" t="s">
        <v>41</v>
      </c>
      <c r="B33" s="9">
        <f>_xlfn.STDEV.S(B27:B32)</f>
        <v>1066.3943791778065</v>
      </c>
      <c r="C33" s="9">
        <f>_xlfn.STDEV.S(C27:C32)</f>
        <v>0.25339873628020976</v>
      </c>
      <c r="D33" s="9">
        <f>_xlfn.STDEV.S(D27:D32)</f>
        <v>0.11915180388337641</v>
      </c>
      <c r="E33" s="2"/>
      <c r="F33" s="2"/>
    </row>
    <row r="34" spans="1:6" x14ac:dyDescent="0.3">
      <c r="A34" s="13"/>
      <c r="B34" s="7"/>
      <c r="C34" s="7"/>
      <c r="D34" s="7"/>
      <c r="E34" s="2"/>
      <c r="F34" s="2"/>
    </row>
    <row r="35" spans="1:6" x14ac:dyDescent="0.3">
      <c r="A35" s="10" t="s">
        <v>24</v>
      </c>
      <c r="B35" s="4">
        <v>9884.9971432041712</v>
      </c>
      <c r="C35" s="4">
        <v>42.017337305278858</v>
      </c>
      <c r="D35" s="4">
        <v>47.030550000000005</v>
      </c>
      <c r="E35" s="2"/>
      <c r="F35" s="2"/>
    </row>
    <row r="36" spans="1:6" x14ac:dyDescent="0.3">
      <c r="A36" s="10" t="s">
        <v>25</v>
      </c>
      <c r="B36" s="4">
        <v>9234.8409325860212</v>
      </c>
      <c r="C36" s="4">
        <v>42.083333959340621</v>
      </c>
      <c r="D36" s="4">
        <v>47.223860000000002</v>
      </c>
      <c r="E36" s="2"/>
      <c r="F36" s="2"/>
    </row>
    <row r="37" spans="1:6" x14ac:dyDescent="0.3">
      <c r="A37" s="10" t="s">
        <v>26</v>
      </c>
      <c r="B37" s="4">
        <v>10046.513985976482</v>
      </c>
      <c r="C37" s="4">
        <v>42.126003935130036</v>
      </c>
      <c r="D37" s="4">
        <v>47.052140000000001</v>
      </c>
      <c r="E37" s="2"/>
      <c r="F37" s="2"/>
    </row>
    <row r="38" spans="1:6" x14ac:dyDescent="0.3">
      <c r="A38" s="10" t="s">
        <v>27</v>
      </c>
      <c r="B38" s="4">
        <v>13034.466549878967</v>
      </c>
      <c r="C38" s="4">
        <v>42.83408702341881</v>
      </c>
      <c r="D38" s="4">
        <v>47.357150000000004</v>
      </c>
      <c r="E38" s="2"/>
      <c r="F38" s="2"/>
    </row>
    <row r="39" spans="1:6" x14ac:dyDescent="0.3">
      <c r="A39" s="10" t="s">
        <v>28</v>
      </c>
      <c r="B39" s="4">
        <v>8657.8649786097285</v>
      </c>
      <c r="C39" s="4">
        <v>42.13797013726537</v>
      </c>
      <c r="D39" s="4">
        <v>47.270859999999999</v>
      </c>
      <c r="E39" s="2"/>
      <c r="F39" s="2"/>
    </row>
    <row r="40" spans="1:6" x14ac:dyDescent="0.3">
      <c r="A40" s="11" t="s">
        <v>39</v>
      </c>
      <c r="B40" s="5">
        <f>AVERAGE(B35:B39)</f>
        <v>10171.736718051074</v>
      </c>
      <c r="C40" s="5">
        <f>AVERAGE(C35:C39)</f>
        <v>42.239746472086736</v>
      </c>
      <c r="D40" s="5">
        <f>AVERAGE(D35:D39)</f>
        <v>47.186912</v>
      </c>
      <c r="E40" s="2"/>
      <c r="F40" s="2"/>
    </row>
    <row r="41" spans="1:6" x14ac:dyDescent="0.3">
      <c r="A41" s="12" t="s">
        <v>40</v>
      </c>
      <c r="B41" s="6">
        <f>_xlfn.STDEV.S(B35:B39)</f>
        <v>1692.8307477971821</v>
      </c>
      <c r="C41" s="6">
        <f>_xlfn.STDEV.S(C35:C39)</f>
        <v>0.33558426275097408</v>
      </c>
      <c r="D41" s="6">
        <f>_xlfn.STDEV.S(D35:D39)</f>
        <v>0.14142662857467775</v>
      </c>
      <c r="E41" s="2"/>
      <c r="F41" s="2"/>
    </row>
    <row r="42" spans="1:6" x14ac:dyDescent="0.3">
      <c r="A42" s="10"/>
      <c r="B42" s="4"/>
      <c r="C42" s="4"/>
      <c r="D42" s="4"/>
      <c r="E42" s="2"/>
      <c r="F42" s="2"/>
    </row>
    <row r="43" spans="1:6" x14ac:dyDescent="0.3">
      <c r="A43" s="13" t="s">
        <v>29</v>
      </c>
      <c r="B43" s="7">
        <v>10112.854925780974</v>
      </c>
      <c r="C43" s="7">
        <v>44.072428133817027</v>
      </c>
      <c r="D43" s="7">
        <v>47.901709710000006</v>
      </c>
      <c r="E43" s="2"/>
      <c r="F43" s="2"/>
    </row>
    <row r="44" spans="1:6" x14ac:dyDescent="0.3">
      <c r="A44" s="13" t="s">
        <v>30</v>
      </c>
      <c r="B44" s="7">
        <v>10879.63676179279</v>
      </c>
      <c r="C44" s="7">
        <v>43.993754461473067</v>
      </c>
      <c r="D44" s="7">
        <v>47.565359999999998</v>
      </c>
      <c r="E44" s="2"/>
      <c r="F44" s="2"/>
    </row>
    <row r="45" spans="1:6" x14ac:dyDescent="0.3">
      <c r="A45" s="13" t="s">
        <v>31</v>
      </c>
      <c r="B45" s="7">
        <v>12956.543722482404</v>
      </c>
      <c r="C45" s="7">
        <v>44.09800892454394</v>
      </c>
      <c r="D45" s="7">
        <v>47.504276769999997</v>
      </c>
      <c r="E45" s="2"/>
      <c r="F45" s="2"/>
    </row>
    <row r="46" spans="1:6" x14ac:dyDescent="0.3">
      <c r="A46" s="13" t="s">
        <v>32</v>
      </c>
      <c r="B46" s="7">
        <v>10955.366771809864</v>
      </c>
      <c r="C46" s="7">
        <v>44.321501594085404</v>
      </c>
      <c r="D46" s="7">
        <v>47.827951509999998</v>
      </c>
      <c r="E46" s="2"/>
      <c r="F46" s="2"/>
    </row>
    <row r="47" spans="1:6" x14ac:dyDescent="0.3">
      <c r="A47" s="13" t="s">
        <v>33</v>
      </c>
      <c r="B47" s="7">
        <v>12206.120068138416</v>
      </c>
      <c r="C47" s="7">
        <v>44.085669334699041</v>
      </c>
      <c r="D47" s="7">
        <v>47.498336809999998</v>
      </c>
      <c r="E47" s="2"/>
      <c r="F47" s="2"/>
    </row>
    <row r="48" spans="1:6" x14ac:dyDescent="0.3">
      <c r="A48" s="14" t="s">
        <v>39</v>
      </c>
      <c r="B48" s="8">
        <f>AVERAGE(B43:B47)</f>
        <v>11422.10445000089</v>
      </c>
      <c r="C48" s="8">
        <f>AVERAGE(C43:C47)</f>
        <v>44.114272489723689</v>
      </c>
      <c r="D48" s="8">
        <f>AVERAGE(D43:D47)</f>
        <v>47.659526959999994</v>
      </c>
      <c r="E48" s="2"/>
      <c r="F48" s="2"/>
    </row>
    <row r="49" spans="1:6" x14ac:dyDescent="0.3">
      <c r="A49" s="15" t="s">
        <v>40</v>
      </c>
      <c r="B49" s="9">
        <f>_xlfn.STDEV.S(B43:B47)</f>
        <v>1139.6747277271959</v>
      </c>
      <c r="C49" s="9">
        <f>_xlfn.STDEV.S(C43:C47)</f>
        <v>0.12278242034075955</v>
      </c>
      <c r="D49" s="9">
        <f>_xlfn.STDEV.S(D43:D47)</f>
        <v>0.19103115959704672</v>
      </c>
      <c r="E49" s="2"/>
      <c r="F49" s="2"/>
    </row>
    <row r="50" spans="1:6" x14ac:dyDescent="0.3">
      <c r="A50" s="13"/>
      <c r="B50" s="7"/>
      <c r="C50" s="7"/>
      <c r="D50" s="7"/>
      <c r="E50" s="2"/>
      <c r="F50" s="2"/>
    </row>
    <row r="51" spans="1:6" x14ac:dyDescent="0.3">
      <c r="A51" s="10" t="s">
        <v>34</v>
      </c>
      <c r="B51" s="4">
        <v>11288.709165568227</v>
      </c>
      <c r="C51" s="4">
        <v>43.806382483467111</v>
      </c>
      <c r="D51" s="4">
        <v>48.393925289999999</v>
      </c>
      <c r="E51" s="2"/>
      <c r="F51" s="2"/>
    </row>
    <row r="52" spans="1:6" x14ac:dyDescent="0.3">
      <c r="A52" s="10" t="s">
        <v>35</v>
      </c>
      <c r="B52" s="4">
        <v>11104.684597637566</v>
      </c>
      <c r="C52" s="4">
        <v>43.500449795624711</v>
      </c>
      <c r="D52" s="4">
        <v>48.061570000000003</v>
      </c>
      <c r="E52" s="2"/>
      <c r="F52" s="2"/>
    </row>
    <row r="53" spans="1:6" x14ac:dyDescent="0.3">
      <c r="A53" s="10" t="s">
        <v>36</v>
      </c>
      <c r="B53" s="4">
        <v>10259.923304336795</v>
      </c>
      <c r="C53" s="4">
        <v>43.752325744605542</v>
      </c>
      <c r="D53" s="4">
        <v>48.614743990000001</v>
      </c>
      <c r="E53" s="2"/>
      <c r="F53" s="2"/>
    </row>
    <row r="54" spans="1:6" x14ac:dyDescent="0.3">
      <c r="A54" s="10" t="s">
        <v>37</v>
      </c>
      <c r="B54" s="4">
        <v>10931.512860274539</v>
      </c>
      <c r="C54" s="4">
        <v>43.303728180411852</v>
      </c>
      <c r="D54" s="4">
        <v>47.95428854</v>
      </c>
      <c r="E54" s="2"/>
      <c r="F54" s="2"/>
    </row>
    <row r="55" spans="1:6" x14ac:dyDescent="0.3">
      <c r="A55" s="10" t="s">
        <v>38</v>
      </c>
      <c r="B55" s="4">
        <v>10271.457514235504</v>
      </c>
      <c r="C55" s="4">
        <v>43.457336212432203</v>
      </c>
      <c r="D55" s="4">
        <v>48.406464710000002</v>
      </c>
      <c r="E55" s="2"/>
      <c r="F55" s="2"/>
    </row>
    <row r="56" spans="1:6" x14ac:dyDescent="0.3">
      <c r="A56" s="11" t="s">
        <v>39</v>
      </c>
      <c r="B56" s="5">
        <f>AVERAGE(B51:B55)</f>
        <v>10771.257488410525</v>
      </c>
      <c r="C56" s="5">
        <f>AVERAGE(C51:C55)</f>
        <v>43.56404448330828</v>
      </c>
      <c r="D56" s="5">
        <f>AVERAGE(D51:D55)</f>
        <v>48.286198505999998</v>
      </c>
      <c r="E56" s="2"/>
      <c r="F56" s="2"/>
    </row>
    <row r="57" spans="1:6" x14ac:dyDescent="0.3">
      <c r="A57" s="12" t="s">
        <v>40</v>
      </c>
      <c r="B57" s="6">
        <f>_xlfn.STDEV.S(B51:B55)</f>
        <v>478.50661478181047</v>
      </c>
      <c r="C57" s="6">
        <f>_xlfn.STDEV.S(C51:C55)</f>
        <v>0.21057840381035473</v>
      </c>
      <c r="D57" s="6">
        <f>_xlfn.STDEV.S(D51:D55)</f>
        <v>0.27140069367554071</v>
      </c>
      <c r="E57" s="2"/>
      <c r="F57" s="2"/>
    </row>
    <row r="58" spans="1:6" x14ac:dyDescent="0.3">
      <c r="A58" s="1"/>
      <c r="B58" s="1"/>
      <c r="C58" s="1"/>
      <c r="D58" s="1"/>
      <c r="E58" s="2"/>
    </row>
  </sheetData>
  <pageMargins left="0.7" right="0.7" top="0.75" bottom="0.75" header="0.3" footer="0.3"/>
  <pageSetup orientation="portrait" verticalDpi="300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Castillo</dc:creator>
  <cp:lastModifiedBy>LANL User</cp:lastModifiedBy>
  <dcterms:created xsi:type="dcterms:W3CDTF">2014-11-06T20:19:13Z</dcterms:created>
  <dcterms:modified xsi:type="dcterms:W3CDTF">2016-07-11T18:29:19Z</dcterms:modified>
</cp:coreProperties>
</file>